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Inputs" sheetId="2" state="visible" r:id="rId4"/>
    <sheet name="Standards" sheetId="3" state="visible" r:id="rId5"/>
    <sheet name="Equipment as received" sheetId="4" state="visible" r:id="rId6"/>
    <sheet name="Equipment cleaned" sheetId="5" state="visible" r:id="rId7"/>
    <sheet name="Scope and hours" sheetId="6" state="visible" r:id="rId8"/>
    <sheet name="Pricing" sheetId="7" state="visible" r:id="rId9"/>
    <sheet name="Check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Key assumption. Pricing waits for Jordan’s approval before anything goes to Dana.</t>
        </r>
      </text>
    </comment>
  </commentList>
</comments>
</file>

<file path=xl/sharedStrings.xml><?xml version="1.0" encoding="utf-8"?>
<sst xmlns="http://schemas.openxmlformats.org/spreadsheetml/2006/main" count="562" uniqueCount="187">
  <si>
    <t xml:space="preserve">Eastgate preventive maintenance: pricing workbook</t>
  </si>
  <si>
    <t xml:space="preserve">Sample made for blackknightai.com. Fictional companies, people and data.</t>
  </si>
  <si>
    <t xml:space="preserve">Prepared by the Executive Workbench for Jordan Ellis, Calder Field Services. Pricing is pending his approval.</t>
  </si>
  <si>
    <t xml:space="preserve">Item</t>
  </si>
  <si>
    <t xml:space="preserve">Value</t>
  </si>
  <si>
    <t xml:space="preserve">From</t>
  </si>
  <si>
    <t xml:space="preserve">Assets in scope</t>
  </si>
  <si>
    <t xml:space="preserve">Scope and hours</t>
  </si>
  <si>
    <t xml:space="preserve">Annual service hours</t>
  </si>
  <si>
    <t xml:space="preserve">Annual fee</t>
  </si>
  <si>
    <t xml:space="preserve">Pricing</t>
  </si>
  <si>
    <t xml:space="preserve">Quarterly invoice</t>
  </si>
  <si>
    <t xml:space="preserve">One-time rooftop catch-up</t>
  </si>
  <si>
    <t xml:space="preserve">Year one total</t>
  </si>
  <si>
    <t xml:space="preserve">Annual fee per sq ft, Eastgate</t>
  </si>
  <si>
    <t xml:space="preserve">Annual fee per sq ft, Commons</t>
  </si>
  <si>
    <t xml:space="preserve">Colors: blue = typed input, black = formula, green = link to another sheet. Yellow = key assumption.</t>
  </si>
  <si>
    <t xml:space="preserve">Inputs</t>
  </si>
  <si>
    <t xml:space="preserve">Blue = typed input. Each input names its source.</t>
  </si>
  <si>
    <t xml:space="preserve">Input</t>
  </si>
  <si>
    <t xml:space="preserve">Source</t>
  </si>
  <si>
    <t xml:space="preserve">Labor rate ($/hour)</t>
  </si>
  <si>
    <t xml:space="preserve">Harbor Point contract rate, Commons agreement (CRM, through December 2027)</t>
  </si>
  <si>
    <t xml:space="preserve">Eastgate floor area (sq ft)</t>
  </si>
  <si>
    <t xml:space="preserve">Building profile attached to Dana’s email; matches the public listing</t>
  </si>
  <si>
    <t xml:space="preserve">Commons annual fee ($)</t>
  </si>
  <si>
    <t xml:space="preserve">Commons agreement (CRM)</t>
  </si>
  <si>
    <t xml:space="preserve">Commons floor area (sq ft)</t>
  </si>
  <si>
    <t xml:space="preserve">Rooftop catch-up hours per unit</t>
  </si>
  <si>
    <t xml:space="preserve">Calder service standards: one-time service for units not maintained</t>
  </si>
  <si>
    <t xml:space="preserve">Rooftop catch-up materials per unit ($)</t>
  </si>
  <si>
    <t xml:space="preserve">Calder service standards: coil cleaner</t>
  </si>
  <si>
    <t xml:space="preserve">Calder service standards</t>
  </si>
  <si>
    <t xml:space="preserve">The service level Calder provides at Harbor Point Commons. Blue = typed input.</t>
  </si>
  <si>
    <t xml:space="preserve">Category</t>
  </si>
  <si>
    <t xml:space="preserve">Visits a year</t>
  </si>
  <si>
    <t xml:space="preserve">Hours per unit per visit</t>
  </si>
  <si>
    <t xml:space="preserve">Filters $ per unit per visit</t>
  </si>
  <si>
    <t xml:space="preserve">Belts $ per unit per year</t>
  </si>
  <si>
    <t xml:space="preserve">Tasks on each visit</t>
  </si>
  <si>
    <t xml:space="preserve">Rooftop units</t>
  </si>
  <si>
    <t xml:space="preserve">Filters, belts, coils, refrigerant check, controls</t>
  </si>
  <si>
    <t xml:space="preserve">Air handling units</t>
  </si>
  <si>
    <t xml:space="preserve">Filters, belts, coils, dampers, drain pans</t>
  </si>
  <si>
    <t xml:space="preserve">Boilers</t>
  </si>
  <si>
    <t xml:space="preserve">Fall start-up and spring shutdown, combustion test, safeties</t>
  </si>
  <si>
    <t xml:space="preserve">Exhaust fans</t>
  </si>
  <si>
    <t xml:space="preserve">Belts, bearings, motor check</t>
  </si>
  <si>
    <t xml:space="preserve">Pumps</t>
  </si>
  <si>
    <t xml:space="preserve">Seals, bearings, alignment, vibration check</t>
  </si>
  <si>
    <t xml:space="preserve">VAV boxes</t>
  </si>
  <si>
    <t xml:space="preserve">Damper operation, airflow and controls check</t>
  </si>
  <si>
    <t xml:space="preserve">Backflow preventers</t>
  </si>
  <si>
    <t xml:space="preserve">Annual test and tag</t>
  </si>
  <si>
    <t xml:space="preserve">Equipment list as received</t>
  </si>
  <si>
    <t xml:space="preserve">From Dana Reyes, Harbor Point Properties (Eastgate-Equipment-List.xlsx). Kept unchanged; the check column is ours.</t>
  </si>
  <si>
    <t xml:space="preserve">Asset ID</t>
  </si>
  <si>
    <t xml:space="preserve">Description</t>
  </si>
  <si>
    <t xml:space="preserve">Location</t>
  </si>
  <si>
    <t xml:space="preserve">Model</t>
  </si>
  <si>
    <t xml:space="preserve">Installed</t>
  </si>
  <si>
    <t xml:space="preserve">Qty</t>
  </si>
  <si>
    <t xml:space="preserve">Check</t>
  </si>
  <si>
    <t xml:space="preserve">RTU-01</t>
  </si>
  <si>
    <t xml:space="preserve">Rooftop unit, 12.5 ton</t>
  </si>
  <si>
    <t xml:space="preserve">Roof</t>
  </si>
  <si>
    <t xml:space="preserve">PK-125</t>
  </si>
  <si>
    <t xml:space="preserve">RTU-02</t>
  </si>
  <si>
    <t xml:space="preserve">RTU-03</t>
  </si>
  <si>
    <t xml:space="preserve">RTU-04</t>
  </si>
  <si>
    <t xml:space="preserve">RTU-05</t>
  </si>
  <si>
    <t xml:space="preserve">RTU-06</t>
  </si>
  <si>
    <t xml:space="preserve">RTU-07</t>
  </si>
  <si>
    <t xml:space="preserve">Rooftop unit</t>
  </si>
  <si>
    <t xml:space="preserve">No model number. Priced like RTU-01 to RTU-06; confirm on site.</t>
  </si>
  <si>
    <t xml:space="preserve">RTU-08</t>
  </si>
  <si>
    <t xml:space="preserve">AHU-1</t>
  </si>
  <si>
    <t xml:space="preserve">Air handling unit</t>
  </si>
  <si>
    <t xml:space="preserve">Mechanical room B1</t>
  </si>
  <si>
    <t xml:space="preserve">AH-40</t>
  </si>
  <si>
    <t xml:space="preserve">AHU-2</t>
  </si>
  <si>
    <t xml:space="preserve">AHU-3</t>
  </si>
  <si>
    <t xml:space="preserve">Floor 3</t>
  </si>
  <si>
    <t xml:space="preserve">AH-30</t>
  </si>
  <si>
    <t xml:space="preserve">Duplicate of the row above. Counted once.</t>
  </si>
  <si>
    <t xml:space="preserve">AHU-4</t>
  </si>
  <si>
    <t xml:space="preserve">Floor 6</t>
  </si>
  <si>
    <t xml:space="preserve">B-1</t>
  </si>
  <si>
    <t xml:space="preserve">Boiler</t>
  </si>
  <si>
    <t xml:space="preserve">HB-900</t>
  </si>
  <si>
    <t xml:space="preserve">B-2</t>
  </si>
  <si>
    <t xml:space="preserve">EF-01</t>
  </si>
  <si>
    <t xml:space="preserve">Exhaust fan</t>
  </si>
  <si>
    <t xml:space="preserve">EX-18</t>
  </si>
  <si>
    <t xml:space="preserve">EF-02</t>
  </si>
  <si>
    <t xml:space="preserve">EF-03</t>
  </si>
  <si>
    <t xml:space="preserve">EF-04</t>
  </si>
  <si>
    <t xml:space="preserve">EF-05</t>
  </si>
  <si>
    <t xml:space="preserve">EF-06</t>
  </si>
  <si>
    <t xml:space="preserve">EF-07</t>
  </si>
  <si>
    <t xml:space="preserve">EF-08</t>
  </si>
  <si>
    <t xml:space="preserve">EF-09</t>
  </si>
  <si>
    <t xml:space="preserve">EF-10</t>
  </si>
  <si>
    <t xml:space="preserve">EF-11</t>
  </si>
  <si>
    <t xml:space="preserve">EF-12</t>
  </si>
  <si>
    <t xml:space="preserve">P-1</t>
  </si>
  <si>
    <t xml:space="preserve">Pump</t>
  </si>
  <si>
    <t xml:space="preserve">CP-5</t>
  </si>
  <si>
    <t xml:space="preserve">P-2</t>
  </si>
  <si>
    <t xml:space="preserve">P-3</t>
  </si>
  <si>
    <t xml:space="preserve">P-4</t>
  </si>
  <si>
    <t xml:space="preserve">P-5</t>
  </si>
  <si>
    <t xml:space="preserve">P-6</t>
  </si>
  <si>
    <t xml:space="preserve">VAV</t>
  </si>
  <si>
    <t xml:space="preserve">Floors 1 to 6</t>
  </si>
  <si>
    <t xml:space="preserve">Various</t>
  </si>
  <si>
    <t xml:space="preserve">BFP-1</t>
  </si>
  <si>
    <t xml:space="preserve">Backflow preventer</t>
  </si>
  <si>
    <t xml:space="preserve">B1 and Floor 1</t>
  </si>
  <si>
    <t xml:space="preserve">BFP-2</t>
  </si>
  <si>
    <t xml:space="preserve">BFP-3</t>
  </si>
  <si>
    <t xml:space="preserve">FACP-1</t>
  </si>
  <si>
    <t xml:space="preserve">Fire alarm control panel</t>
  </si>
  <si>
    <t xml:space="preserve">Floor 1</t>
  </si>
  <si>
    <t xml:space="preserve">Excluded: licensed specialty contractor, as at commons.</t>
  </si>
  <si>
    <t xml:space="preserve">ELV-1</t>
  </si>
  <si>
    <t xml:space="preserve">Elevator</t>
  </si>
  <si>
    <t xml:space="preserve">Core</t>
  </si>
  <si>
    <t xml:space="preserve">ELV-2</t>
  </si>
  <si>
    <t xml:space="preserve">ELV-3</t>
  </si>
  <si>
    <t xml:space="preserve">ELV-4</t>
  </si>
  <si>
    <t xml:space="preserve">Equipment list, cleaned</t>
  </si>
  <si>
    <t xml:space="preserve">Duplicate removed, each asset given a category and a scope decision.</t>
  </si>
  <si>
    <t xml:space="preserve">In scope</t>
  </si>
  <si>
    <t xml:space="preserve">Note</t>
  </si>
  <si>
    <t xml:space="preserve">Yes</t>
  </si>
  <si>
    <t xml:space="preserve">Model to confirm on site</t>
  </si>
  <si>
    <t xml:space="preserve">Fire alarm panel</t>
  </si>
  <si>
    <t xml:space="preserve">No</t>
  </si>
  <si>
    <t xml:space="preserve">Licensed specialty contractor, as at Commons</t>
  </si>
  <si>
    <t xml:space="preserve">Elevators</t>
  </si>
  <si>
    <t xml:space="preserve">Quantities from the cleaned list; visits, hours and materials from the standards.</t>
  </si>
  <si>
    <t xml:space="preserve">Units in scope</t>
  </si>
  <si>
    <t xml:space="preserve">Annual hours</t>
  </si>
  <si>
    <t xml:space="preserve">Filters $</t>
  </si>
  <si>
    <t xml:space="preserve">Belts $</t>
  </si>
  <si>
    <t xml:space="preserve">Total</t>
  </si>
  <si>
    <t xml:space="preserve">Annual service plus the one-time rooftop catch-up. Pending Jordan’s approval.</t>
  </si>
  <si>
    <t xml:space="preserve">Line</t>
  </si>
  <si>
    <t xml:space="preserve">Amount</t>
  </si>
  <si>
    <t xml:space="preserve">How it is calculated</t>
  </si>
  <si>
    <t xml:space="preserve">Scope and hours, total</t>
  </si>
  <si>
    <t xml:space="preserve">Labor</t>
  </si>
  <si>
    <t xml:space="preserve">Hours × rate</t>
  </si>
  <si>
    <t xml:space="preserve">Filters</t>
  </si>
  <si>
    <t xml:space="preserve">Belts</t>
  </si>
  <si>
    <t xml:space="preserve">Materials</t>
  </si>
  <si>
    <t xml:space="preserve">Filters + belts</t>
  </si>
  <si>
    <t xml:space="preserve">Labor + materials</t>
  </si>
  <si>
    <t xml:space="preserve">Annual fee ÷ 4</t>
  </si>
  <si>
    <t xml:space="preserve">Rooftop units for catch-up</t>
  </si>
  <si>
    <t xml:space="preserve">Catch-up hours</t>
  </si>
  <si>
    <t xml:space="preserve">Units × hours per unit (Inputs)</t>
  </si>
  <si>
    <t xml:space="preserve">Catch-up labor</t>
  </si>
  <si>
    <t xml:space="preserve">Catch-up materials</t>
  </si>
  <si>
    <t xml:space="preserve">Units × materials per unit (Inputs)</t>
  </si>
  <si>
    <t xml:space="preserve">One-time catch-up</t>
  </si>
  <si>
    <t xml:space="preserve">Billed in the first quarter</t>
  </si>
  <si>
    <t xml:space="preserve">Annual fee + one-time catch-up</t>
  </si>
  <si>
    <t xml:space="preserve">Eastgate annual fee per sq ft</t>
  </si>
  <si>
    <t xml:space="preserve">Sanity check against Commons</t>
  </si>
  <si>
    <t xml:space="preserve">Commons annual fee per sq ft</t>
  </si>
  <si>
    <t xml:space="preserve">Commons agreement</t>
  </si>
  <si>
    <t xml:space="preserve">Checks for Jordan</t>
  </si>
  <si>
    <t xml:space="preserve">What the workbench flagged instead of deciding.</t>
  </si>
  <si>
    <t xml:space="preserve">Detail</t>
  </si>
  <si>
    <t xml:space="preserve">Status</t>
  </si>
  <si>
    <t xml:space="preserve">Approve the pricing</t>
  </si>
  <si>
    <t xml:space="preserve">It uses the Harbor Point contract rate of $112 an hour from the Commons agreement. Nothing goes to Dana until Jordan approves it.</t>
  </si>
  <si>
    <t xml:space="preserve">Waiting for Jordan</t>
  </si>
  <si>
    <t xml:space="preserve">Confirm two rooftop units</t>
  </si>
  <si>
    <t xml:space="preserve">RTU-07 and RTU-08 have no model numbers. They are priced like RTU-01 to RTU-06 until a site visit confirms them.</t>
  </si>
  <si>
    <t xml:space="preserve">One duplicate removed</t>
  </si>
  <si>
    <t xml:space="preserve">AHU-3 appears twice in the equipment list. It is counted once.</t>
  </si>
  <si>
    <t xml:space="preserve">Done</t>
  </si>
  <si>
    <t xml:space="preserve">Five assets excluded</t>
  </si>
  <si>
    <t xml:space="preserve">The four elevators and the fire alarm panel go to licensed specialty contractors, as at Commons.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</si>
</sst>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(#,##0\);\-"/>
    <numFmt numFmtId="166" formatCode="#,##0.0;\(#,##0.0\);\-"/>
    <numFmt numFmtId="167" formatCode="\$#,##0;&quot;($&quot;#,##0\);\-"/>
    <numFmt numFmtId="168" formatCode="\$0.000"/>
    <numFmt numFmtId="169" formatCode="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Arial"/>
      <family val="0"/>
      <charset val="1"/>
    </font>
    <font>
      <i val="true"/>
      <sz val="9"/>
      <color rgb="FF5A667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sz val="9"/>
      <color rgb="FF5A667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  <font>
      <sz val="9"/>
      <color rgb="FF8B2E1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8EEF0"/>
        <bgColor rgb="FFCCFFFF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8C2C8"/>
      </bottom>
      <diagonal/>
    </border>
    <border diagonalUp="false" diagonalDown="false">
      <left/>
      <right/>
      <top style="thin">
        <color rgb="FFB8C2C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EE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70"/>
      <rgbColor rgb="FF969696"/>
      <rgbColor rgb="FF003366"/>
      <rgbColor rgb="FF339966"/>
      <rgbColor rgb="FF003300"/>
      <rgbColor rgb="FF333300"/>
      <rgbColor rgb="FF8B2E1F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6"/>
    <col collapsed="false" customWidth="true" hidden="false" outlineLevel="0" max="3" min="3" style="0" width="30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4" t="s">
        <v>4</v>
      </c>
      <c r="C5" s="4" t="s">
        <v>5</v>
      </c>
    </row>
    <row r="6" customFormat="false" ht="15" hidden="false" customHeight="false" outlineLevel="0" collapsed="false">
      <c r="A6" s="5" t="s">
        <v>6</v>
      </c>
      <c r="B6" s="6" t="n">
        <f aca="false">'Scope and hours'!$B$12</f>
        <v>131</v>
      </c>
      <c r="C6" s="7" t="s">
        <v>7</v>
      </c>
    </row>
    <row r="7" customFormat="false" ht="15" hidden="false" customHeight="false" outlineLevel="0" collapsed="false">
      <c r="A7" s="5" t="s">
        <v>8</v>
      </c>
      <c r="B7" s="8" t="n">
        <f aca="false">'Scope and hours'!$E$12</f>
        <v>247</v>
      </c>
      <c r="C7" s="7" t="s">
        <v>7</v>
      </c>
    </row>
    <row r="8" customFormat="false" ht="15" hidden="false" customHeight="false" outlineLevel="0" collapsed="false">
      <c r="A8" s="5" t="s">
        <v>9</v>
      </c>
      <c r="B8" s="9" t="n">
        <f aca="false">Pricing!B11</f>
        <v>32864</v>
      </c>
      <c r="C8" s="7" t="s">
        <v>10</v>
      </c>
    </row>
    <row r="9" customFormat="false" ht="15" hidden="false" customHeight="false" outlineLevel="0" collapsed="false">
      <c r="A9" s="5" t="s">
        <v>11</v>
      </c>
      <c r="B9" s="9" t="n">
        <f aca="false">Pricing!B12</f>
        <v>8216</v>
      </c>
      <c r="C9" s="7" t="s">
        <v>10</v>
      </c>
    </row>
    <row r="10" customFormat="false" ht="15" hidden="false" customHeight="false" outlineLevel="0" collapsed="false">
      <c r="A10" s="5" t="s">
        <v>12</v>
      </c>
      <c r="B10" s="9" t="n">
        <f aca="false">Pricing!B17</f>
        <v>3944</v>
      </c>
      <c r="C10" s="7" t="s">
        <v>10</v>
      </c>
    </row>
    <row r="11" customFormat="false" ht="15" hidden="false" customHeight="false" outlineLevel="0" collapsed="false">
      <c r="A11" s="5" t="s">
        <v>13</v>
      </c>
      <c r="B11" s="9" t="n">
        <f aca="false">Pricing!B18</f>
        <v>36808</v>
      </c>
      <c r="C11" s="7" t="s">
        <v>10</v>
      </c>
    </row>
    <row r="12" customFormat="false" ht="15" hidden="false" customHeight="false" outlineLevel="0" collapsed="false">
      <c r="A12" s="5" t="s">
        <v>14</v>
      </c>
      <c r="B12" s="10" t="n">
        <f aca="false">Pricing!B19</f>
        <v>0.180571428571429</v>
      </c>
      <c r="C12" s="7" t="s">
        <v>10</v>
      </c>
    </row>
    <row r="13" customFormat="false" ht="15" hidden="false" customHeight="false" outlineLevel="0" collapsed="false">
      <c r="A13" s="5" t="s">
        <v>15</v>
      </c>
      <c r="B13" s="10" t="n">
        <f aca="false">Pricing!B20</f>
        <v>0.171875</v>
      </c>
      <c r="C13" s="7" t="s">
        <v>10</v>
      </c>
    </row>
    <row r="15" customFormat="false" ht="15" hidden="false" customHeight="false" outlineLevel="0" collapsed="false">
      <c r="A15" s="2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70"/>
  </cols>
  <sheetData>
    <row r="1" customFormat="false" ht="16.15" hidden="false" customHeight="false" outlineLevel="0" collapsed="false">
      <c r="A1" s="1" t="s">
        <v>17</v>
      </c>
    </row>
    <row r="2" customFormat="false" ht="15" hidden="false" customHeight="false" outlineLevel="0" collapsed="false">
      <c r="A2" s="2" t="s">
        <v>18</v>
      </c>
    </row>
    <row r="4" customFormat="false" ht="15" hidden="false" customHeight="false" outlineLevel="0" collapsed="false">
      <c r="A4" s="4" t="s">
        <v>19</v>
      </c>
      <c r="B4" s="4" t="s">
        <v>4</v>
      </c>
      <c r="C4" s="4" t="s">
        <v>20</v>
      </c>
    </row>
    <row r="5" customFormat="false" ht="15" hidden="false" customHeight="false" outlineLevel="0" collapsed="false">
      <c r="A5" s="5" t="s">
        <v>21</v>
      </c>
      <c r="B5" s="11" t="n">
        <v>112</v>
      </c>
      <c r="C5" s="7" t="s">
        <v>22</v>
      </c>
    </row>
    <row r="6" customFormat="false" ht="15" hidden="false" customHeight="false" outlineLevel="0" collapsed="false">
      <c r="A6" s="5" t="s">
        <v>23</v>
      </c>
      <c r="B6" s="12" t="n">
        <v>182000</v>
      </c>
      <c r="C6" s="7" t="s">
        <v>24</v>
      </c>
    </row>
    <row r="7" customFormat="false" ht="15" hidden="false" customHeight="false" outlineLevel="0" collapsed="false">
      <c r="A7" s="5" t="s">
        <v>25</v>
      </c>
      <c r="B7" s="13" t="n">
        <v>41250</v>
      </c>
      <c r="C7" s="7" t="s">
        <v>26</v>
      </c>
    </row>
    <row r="8" customFormat="false" ht="15" hidden="false" customHeight="false" outlineLevel="0" collapsed="false">
      <c r="A8" s="5" t="s">
        <v>27</v>
      </c>
      <c r="B8" s="12" t="n">
        <v>240000</v>
      </c>
      <c r="C8" s="7" t="s">
        <v>26</v>
      </c>
    </row>
    <row r="9" customFormat="false" ht="15" hidden="false" customHeight="false" outlineLevel="0" collapsed="false">
      <c r="A9" s="5" t="s">
        <v>28</v>
      </c>
      <c r="B9" s="14" t="n">
        <v>4</v>
      </c>
      <c r="C9" s="7" t="s">
        <v>29</v>
      </c>
    </row>
    <row r="10" customFormat="false" ht="15" hidden="false" customHeight="false" outlineLevel="0" collapsed="false">
      <c r="A10" s="5" t="s">
        <v>30</v>
      </c>
      <c r="B10" s="13" t="n">
        <v>45</v>
      </c>
      <c r="C10" s="7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5" min="4" style="0" width="15"/>
    <col collapsed="false" customWidth="true" hidden="false" outlineLevel="0" max="6" min="6" style="0" width="58"/>
  </cols>
  <sheetData>
    <row r="1" customFormat="false" ht="16.15" hidden="false" customHeight="false" outlineLevel="0" collapsed="false">
      <c r="A1" s="1" t="s">
        <v>32</v>
      </c>
    </row>
    <row r="2" customFormat="false" ht="15" hidden="false" customHeight="false" outlineLevel="0" collapsed="false">
      <c r="A2" s="2" t="s">
        <v>33</v>
      </c>
    </row>
    <row r="4" customFormat="false" ht="23.85" hidden="false" customHeight="false" outlineLevel="0" collapsed="false">
      <c r="A4" s="4" t="s">
        <v>34</v>
      </c>
      <c r="B4" s="4" t="s">
        <v>35</v>
      </c>
      <c r="C4" s="4" t="s">
        <v>36</v>
      </c>
      <c r="D4" s="4" t="s">
        <v>37</v>
      </c>
      <c r="E4" s="4" t="s">
        <v>38</v>
      </c>
      <c r="F4" s="4" t="s">
        <v>39</v>
      </c>
    </row>
    <row r="5" customFormat="false" ht="15" hidden="false" customHeight="false" outlineLevel="0" collapsed="false">
      <c r="A5" s="5" t="s">
        <v>40</v>
      </c>
      <c r="B5" s="12" t="n">
        <v>4</v>
      </c>
      <c r="C5" s="15" t="n">
        <v>3</v>
      </c>
      <c r="D5" s="13" t="n">
        <v>64</v>
      </c>
      <c r="E5" s="13" t="n">
        <v>38</v>
      </c>
      <c r="F5" s="3" t="s">
        <v>41</v>
      </c>
    </row>
    <row r="6" customFormat="false" ht="15" hidden="false" customHeight="false" outlineLevel="0" collapsed="false">
      <c r="A6" s="5" t="s">
        <v>42</v>
      </c>
      <c r="B6" s="12" t="n">
        <v>4</v>
      </c>
      <c r="C6" s="15" t="n">
        <v>4</v>
      </c>
      <c r="D6" s="13" t="n">
        <v>140</v>
      </c>
      <c r="E6" s="13" t="n">
        <v>38</v>
      </c>
      <c r="F6" s="3" t="s">
        <v>43</v>
      </c>
    </row>
    <row r="7" customFormat="false" ht="15" hidden="false" customHeight="false" outlineLevel="0" collapsed="false">
      <c r="A7" s="5" t="s">
        <v>44</v>
      </c>
      <c r="B7" s="12" t="n">
        <v>2</v>
      </c>
      <c r="C7" s="15" t="n">
        <v>6</v>
      </c>
      <c r="D7" s="13" t="n">
        <v>0</v>
      </c>
      <c r="E7" s="13" t="n">
        <v>0</v>
      </c>
      <c r="F7" s="3" t="s">
        <v>45</v>
      </c>
    </row>
    <row r="8" customFormat="false" ht="15" hidden="false" customHeight="false" outlineLevel="0" collapsed="false">
      <c r="A8" s="5" t="s">
        <v>46</v>
      </c>
      <c r="B8" s="12" t="n">
        <v>2</v>
      </c>
      <c r="C8" s="15" t="n">
        <v>0.5</v>
      </c>
      <c r="D8" s="13" t="n">
        <v>0</v>
      </c>
      <c r="E8" s="13" t="n">
        <v>38</v>
      </c>
      <c r="F8" s="3" t="s">
        <v>47</v>
      </c>
    </row>
    <row r="9" customFormat="false" ht="15" hidden="false" customHeight="false" outlineLevel="0" collapsed="false">
      <c r="A9" s="5" t="s">
        <v>48</v>
      </c>
      <c r="B9" s="12" t="n">
        <v>4</v>
      </c>
      <c r="C9" s="15" t="n">
        <v>1</v>
      </c>
      <c r="D9" s="13" t="n">
        <v>0</v>
      </c>
      <c r="E9" s="13" t="n">
        <v>0</v>
      </c>
      <c r="F9" s="3" t="s">
        <v>49</v>
      </c>
    </row>
    <row r="10" customFormat="false" ht="15" hidden="false" customHeight="false" outlineLevel="0" collapsed="false">
      <c r="A10" s="5" t="s">
        <v>50</v>
      </c>
      <c r="B10" s="12" t="n">
        <v>1</v>
      </c>
      <c r="C10" s="15" t="n">
        <v>0.25</v>
      </c>
      <c r="D10" s="13" t="n">
        <v>0</v>
      </c>
      <c r="E10" s="13" t="n">
        <v>0</v>
      </c>
      <c r="F10" s="3" t="s">
        <v>51</v>
      </c>
    </row>
    <row r="11" customFormat="false" ht="15" hidden="false" customHeight="false" outlineLevel="0" collapsed="false">
      <c r="A11" s="5" t="s">
        <v>52</v>
      </c>
      <c r="B11" s="12" t="n">
        <v>1</v>
      </c>
      <c r="C11" s="15" t="n">
        <v>1</v>
      </c>
      <c r="D11" s="13" t="n">
        <v>0</v>
      </c>
      <c r="E11" s="13" t="n">
        <v>0</v>
      </c>
      <c r="F11" s="3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1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7" min="7" style="0" width="46"/>
  </cols>
  <sheetData>
    <row r="1" customFormat="false" ht="16.15" hidden="false" customHeight="false" outlineLevel="0" collapsed="false">
      <c r="A1" s="1" t="s">
        <v>54</v>
      </c>
    </row>
    <row r="2" customFormat="false" ht="15" hidden="false" customHeight="false" outlineLevel="0" collapsed="false">
      <c r="A2" s="2" t="s">
        <v>55</v>
      </c>
    </row>
    <row r="4" customFormat="false" ht="15" hidden="false" customHeight="false" outlineLevel="0" collapsed="false">
      <c r="A4" s="4" t="s">
        <v>56</v>
      </c>
      <c r="B4" s="4" t="s">
        <v>57</v>
      </c>
      <c r="C4" s="4" t="s">
        <v>58</v>
      </c>
      <c r="D4" s="4" t="s">
        <v>59</v>
      </c>
      <c r="E4" s="4" t="s">
        <v>60</v>
      </c>
      <c r="F4" s="4" t="s">
        <v>61</v>
      </c>
      <c r="G4" s="4" t="s">
        <v>62</v>
      </c>
    </row>
    <row r="5" customFormat="false" ht="15" hidden="false" customHeight="false" outlineLevel="0" collapsed="false">
      <c r="A5" s="5" t="s">
        <v>63</v>
      </c>
      <c r="B5" s="5" t="s">
        <v>64</v>
      </c>
      <c r="C5" s="5" t="s">
        <v>65</v>
      </c>
      <c r="D5" s="5" t="s">
        <v>66</v>
      </c>
      <c r="E5" s="5" t="n">
        <v>2011</v>
      </c>
      <c r="F5" s="5" t="n">
        <v>1</v>
      </c>
      <c r="G5" s="3"/>
    </row>
    <row r="6" customFormat="false" ht="15" hidden="false" customHeight="false" outlineLevel="0" collapsed="false">
      <c r="A6" s="5" t="s">
        <v>67</v>
      </c>
      <c r="B6" s="5" t="s">
        <v>64</v>
      </c>
      <c r="C6" s="5" t="s">
        <v>65</v>
      </c>
      <c r="D6" s="5" t="s">
        <v>66</v>
      </c>
      <c r="E6" s="5" t="n">
        <v>2011</v>
      </c>
      <c r="F6" s="5" t="n">
        <v>1</v>
      </c>
      <c r="G6" s="3"/>
    </row>
    <row r="7" customFormat="false" ht="15" hidden="false" customHeight="false" outlineLevel="0" collapsed="false">
      <c r="A7" s="5" t="s">
        <v>68</v>
      </c>
      <c r="B7" s="5" t="s">
        <v>64</v>
      </c>
      <c r="C7" s="5" t="s">
        <v>65</v>
      </c>
      <c r="D7" s="5" t="s">
        <v>66</v>
      </c>
      <c r="E7" s="5" t="n">
        <v>2011</v>
      </c>
      <c r="F7" s="5" t="n">
        <v>1</v>
      </c>
      <c r="G7" s="3"/>
    </row>
    <row r="8" customFormat="false" ht="15" hidden="false" customHeight="false" outlineLevel="0" collapsed="false">
      <c r="A8" s="5" t="s">
        <v>69</v>
      </c>
      <c r="B8" s="5" t="s">
        <v>64</v>
      </c>
      <c r="C8" s="5" t="s">
        <v>65</v>
      </c>
      <c r="D8" s="5" t="s">
        <v>66</v>
      </c>
      <c r="E8" s="5" t="n">
        <v>2011</v>
      </c>
      <c r="F8" s="5" t="n">
        <v>1</v>
      </c>
      <c r="G8" s="3"/>
    </row>
    <row r="9" customFormat="false" ht="15" hidden="false" customHeight="false" outlineLevel="0" collapsed="false">
      <c r="A9" s="5" t="s">
        <v>70</v>
      </c>
      <c r="B9" s="5" t="s">
        <v>64</v>
      </c>
      <c r="C9" s="5" t="s">
        <v>65</v>
      </c>
      <c r="D9" s="5" t="s">
        <v>66</v>
      </c>
      <c r="E9" s="5" t="n">
        <v>2011</v>
      </c>
      <c r="F9" s="5" t="n">
        <v>1</v>
      </c>
      <c r="G9" s="3"/>
    </row>
    <row r="10" customFormat="false" ht="15" hidden="false" customHeight="false" outlineLevel="0" collapsed="false">
      <c r="A10" s="5" t="s">
        <v>71</v>
      </c>
      <c r="B10" s="5" t="s">
        <v>64</v>
      </c>
      <c r="C10" s="5" t="s">
        <v>65</v>
      </c>
      <c r="D10" s="5" t="s">
        <v>66</v>
      </c>
      <c r="E10" s="5" t="n">
        <v>2011</v>
      </c>
      <c r="F10" s="5" t="n">
        <v>1</v>
      </c>
      <c r="G10" s="3"/>
    </row>
    <row r="11" customFormat="false" ht="15" hidden="false" customHeight="false" outlineLevel="0" collapsed="false">
      <c r="A11" s="5" t="s">
        <v>72</v>
      </c>
      <c r="B11" s="5" t="s">
        <v>73</v>
      </c>
      <c r="C11" s="5" t="s">
        <v>65</v>
      </c>
      <c r="D11" s="5"/>
      <c r="E11" s="5" t="n">
        <v>2011</v>
      </c>
      <c r="F11" s="5" t="n">
        <v>1</v>
      </c>
      <c r="G11" s="16" t="s">
        <v>74</v>
      </c>
    </row>
    <row r="12" customFormat="false" ht="15" hidden="false" customHeight="false" outlineLevel="0" collapsed="false">
      <c r="A12" s="5" t="s">
        <v>75</v>
      </c>
      <c r="B12" s="5" t="s">
        <v>73</v>
      </c>
      <c r="C12" s="5" t="s">
        <v>65</v>
      </c>
      <c r="D12" s="5"/>
      <c r="E12" s="5" t="n">
        <v>2011</v>
      </c>
      <c r="F12" s="5" t="n">
        <v>1</v>
      </c>
      <c r="G12" s="16" t="s">
        <v>74</v>
      </c>
    </row>
    <row r="13" customFormat="false" ht="15" hidden="false" customHeight="false" outlineLevel="0" collapsed="false">
      <c r="A13" s="5" t="s">
        <v>76</v>
      </c>
      <c r="B13" s="5" t="s">
        <v>77</v>
      </c>
      <c r="C13" s="5" t="s">
        <v>78</v>
      </c>
      <c r="D13" s="5" t="s">
        <v>79</v>
      </c>
      <c r="E13" s="5" t="n">
        <v>2011</v>
      </c>
      <c r="F13" s="5" t="n">
        <v>1</v>
      </c>
      <c r="G13" s="3"/>
    </row>
    <row r="14" customFormat="false" ht="15" hidden="false" customHeight="false" outlineLevel="0" collapsed="false">
      <c r="A14" s="5" t="s">
        <v>80</v>
      </c>
      <c r="B14" s="5" t="s">
        <v>77</v>
      </c>
      <c r="C14" s="5" t="s">
        <v>78</v>
      </c>
      <c r="D14" s="5" t="s">
        <v>79</v>
      </c>
      <c r="E14" s="5" t="n">
        <v>2011</v>
      </c>
      <c r="F14" s="5" t="n">
        <v>1</v>
      </c>
      <c r="G14" s="3"/>
    </row>
    <row r="15" customFormat="false" ht="15" hidden="false" customHeight="false" outlineLevel="0" collapsed="false">
      <c r="A15" s="5" t="s">
        <v>81</v>
      </c>
      <c r="B15" s="5" t="s">
        <v>77</v>
      </c>
      <c r="C15" s="5" t="s">
        <v>82</v>
      </c>
      <c r="D15" s="5" t="s">
        <v>83</v>
      </c>
      <c r="E15" s="5" t="n">
        <v>2011</v>
      </c>
      <c r="F15" s="5" t="n">
        <v>1</v>
      </c>
      <c r="G15" s="3"/>
    </row>
    <row r="16" customFormat="false" ht="15" hidden="false" customHeight="false" outlineLevel="0" collapsed="false">
      <c r="A16" s="5" t="s">
        <v>81</v>
      </c>
      <c r="B16" s="5" t="s">
        <v>77</v>
      </c>
      <c r="C16" s="5" t="s">
        <v>82</v>
      </c>
      <c r="D16" s="5" t="s">
        <v>83</v>
      </c>
      <c r="E16" s="5" t="n">
        <v>2011</v>
      </c>
      <c r="F16" s="5" t="n">
        <v>1</v>
      </c>
      <c r="G16" s="16" t="s">
        <v>84</v>
      </c>
    </row>
    <row r="17" customFormat="false" ht="15" hidden="false" customHeight="false" outlineLevel="0" collapsed="false">
      <c r="A17" s="5" t="s">
        <v>85</v>
      </c>
      <c r="B17" s="5" t="s">
        <v>77</v>
      </c>
      <c r="C17" s="5" t="s">
        <v>86</v>
      </c>
      <c r="D17" s="5" t="s">
        <v>83</v>
      </c>
      <c r="E17" s="5" t="n">
        <v>2011</v>
      </c>
      <c r="F17" s="5" t="n">
        <v>1</v>
      </c>
      <c r="G17" s="3"/>
    </row>
    <row r="18" customFormat="false" ht="15" hidden="false" customHeight="false" outlineLevel="0" collapsed="false">
      <c r="A18" s="5" t="s">
        <v>87</v>
      </c>
      <c r="B18" s="5" t="s">
        <v>88</v>
      </c>
      <c r="C18" s="5" t="s">
        <v>78</v>
      </c>
      <c r="D18" s="5" t="s">
        <v>89</v>
      </c>
      <c r="E18" s="5" t="n">
        <v>2016</v>
      </c>
      <c r="F18" s="5" t="n">
        <v>1</v>
      </c>
      <c r="G18" s="3"/>
    </row>
    <row r="19" customFormat="false" ht="15" hidden="false" customHeight="false" outlineLevel="0" collapsed="false">
      <c r="A19" s="5" t="s">
        <v>90</v>
      </c>
      <c r="B19" s="5" t="s">
        <v>88</v>
      </c>
      <c r="C19" s="5" t="s">
        <v>78</v>
      </c>
      <c r="D19" s="5" t="s">
        <v>89</v>
      </c>
      <c r="E19" s="5" t="n">
        <v>2016</v>
      </c>
      <c r="F19" s="5" t="n">
        <v>1</v>
      </c>
      <c r="G19" s="3"/>
    </row>
    <row r="20" customFormat="false" ht="15" hidden="false" customHeight="false" outlineLevel="0" collapsed="false">
      <c r="A20" s="5" t="s">
        <v>91</v>
      </c>
      <c r="B20" s="5" t="s">
        <v>92</v>
      </c>
      <c r="C20" s="5" t="s">
        <v>65</v>
      </c>
      <c r="D20" s="5" t="s">
        <v>93</v>
      </c>
      <c r="E20" s="5" t="n">
        <v>2011</v>
      </c>
      <c r="F20" s="5" t="n">
        <v>1</v>
      </c>
      <c r="G20" s="3"/>
    </row>
    <row r="21" customFormat="false" ht="15" hidden="false" customHeight="false" outlineLevel="0" collapsed="false">
      <c r="A21" s="5" t="s">
        <v>94</v>
      </c>
      <c r="B21" s="5" t="s">
        <v>92</v>
      </c>
      <c r="C21" s="5" t="s">
        <v>65</v>
      </c>
      <c r="D21" s="5" t="s">
        <v>93</v>
      </c>
      <c r="E21" s="5" t="n">
        <v>2011</v>
      </c>
      <c r="F21" s="5" t="n">
        <v>1</v>
      </c>
      <c r="G21" s="3"/>
    </row>
    <row r="22" customFormat="false" ht="15" hidden="false" customHeight="false" outlineLevel="0" collapsed="false">
      <c r="A22" s="5" t="s">
        <v>95</v>
      </c>
      <c r="B22" s="5" t="s">
        <v>92</v>
      </c>
      <c r="C22" s="5" t="s">
        <v>65</v>
      </c>
      <c r="D22" s="5" t="s">
        <v>93</v>
      </c>
      <c r="E22" s="5" t="n">
        <v>2011</v>
      </c>
      <c r="F22" s="5" t="n">
        <v>1</v>
      </c>
      <c r="G22" s="3"/>
    </row>
    <row r="23" customFormat="false" ht="15" hidden="false" customHeight="false" outlineLevel="0" collapsed="false">
      <c r="A23" s="5" t="s">
        <v>96</v>
      </c>
      <c r="B23" s="5" t="s">
        <v>92</v>
      </c>
      <c r="C23" s="5" t="s">
        <v>65</v>
      </c>
      <c r="D23" s="5" t="s">
        <v>93</v>
      </c>
      <c r="E23" s="5" t="n">
        <v>2011</v>
      </c>
      <c r="F23" s="5" t="n">
        <v>1</v>
      </c>
      <c r="G23" s="3"/>
    </row>
    <row r="24" customFormat="false" ht="15" hidden="false" customHeight="false" outlineLevel="0" collapsed="false">
      <c r="A24" s="5" t="s">
        <v>97</v>
      </c>
      <c r="B24" s="5" t="s">
        <v>92</v>
      </c>
      <c r="C24" s="5" t="s">
        <v>65</v>
      </c>
      <c r="D24" s="5" t="s">
        <v>93</v>
      </c>
      <c r="E24" s="5" t="n">
        <v>2011</v>
      </c>
      <c r="F24" s="5" t="n">
        <v>1</v>
      </c>
      <c r="G24" s="3"/>
    </row>
    <row r="25" customFormat="false" ht="15" hidden="false" customHeight="false" outlineLevel="0" collapsed="false">
      <c r="A25" s="5" t="s">
        <v>98</v>
      </c>
      <c r="B25" s="5" t="s">
        <v>92</v>
      </c>
      <c r="C25" s="5" t="s">
        <v>65</v>
      </c>
      <c r="D25" s="5" t="s">
        <v>93</v>
      </c>
      <c r="E25" s="5" t="n">
        <v>2011</v>
      </c>
      <c r="F25" s="5" t="n">
        <v>1</v>
      </c>
      <c r="G25" s="3"/>
    </row>
    <row r="26" customFormat="false" ht="15" hidden="false" customHeight="false" outlineLevel="0" collapsed="false">
      <c r="A26" s="5" t="s">
        <v>99</v>
      </c>
      <c r="B26" s="5" t="s">
        <v>92</v>
      </c>
      <c r="C26" s="5" t="s">
        <v>65</v>
      </c>
      <c r="D26" s="5" t="s">
        <v>93</v>
      </c>
      <c r="E26" s="5" t="n">
        <v>2011</v>
      </c>
      <c r="F26" s="5" t="n">
        <v>1</v>
      </c>
      <c r="G26" s="3"/>
    </row>
    <row r="27" customFormat="false" ht="15" hidden="false" customHeight="false" outlineLevel="0" collapsed="false">
      <c r="A27" s="5" t="s">
        <v>100</v>
      </c>
      <c r="B27" s="5" t="s">
        <v>92</v>
      </c>
      <c r="C27" s="5" t="s">
        <v>65</v>
      </c>
      <c r="D27" s="5" t="s">
        <v>93</v>
      </c>
      <c r="E27" s="5" t="n">
        <v>2011</v>
      </c>
      <c r="F27" s="5" t="n">
        <v>1</v>
      </c>
      <c r="G27" s="3"/>
    </row>
    <row r="28" customFormat="false" ht="15" hidden="false" customHeight="false" outlineLevel="0" collapsed="false">
      <c r="A28" s="5" t="s">
        <v>101</v>
      </c>
      <c r="B28" s="5" t="s">
        <v>92</v>
      </c>
      <c r="C28" s="5" t="s">
        <v>65</v>
      </c>
      <c r="D28" s="5" t="s">
        <v>93</v>
      </c>
      <c r="E28" s="5" t="n">
        <v>2011</v>
      </c>
      <c r="F28" s="5" t="n">
        <v>1</v>
      </c>
      <c r="G28" s="3"/>
    </row>
    <row r="29" customFormat="false" ht="15" hidden="false" customHeight="false" outlineLevel="0" collapsed="false">
      <c r="A29" s="5" t="s">
        <v>102</v>
      </c>
      <c r="B29" s="5" t="s">
        <v>92</v>
      </c>
      <c r="C29" s="5" t="s">
        <v>65</v>
      </c>
      <c r="D29" s="5" t="s">
        <v>93</v>
      </c>
      <c r="E29" s="5" t="n">
        <v>2011</v>
      </c>
      <c r="F29" s="5" t="n">
        <v>1</v>
      </c>
      <c r="G29" s="3"/>
    </row>
    <row r="30" customFormat="false" ht="15" hidden="false" customHeight="false" outlineLevel="0" collapsed="false">
      <c r="A30" s="5" t="s">
        <v>103</v>
      </c>
      <c r="B30" s="5" t="s">
        <v>92</v>
      </c>
      <c r="C30" s="5" t="s">
        <v>65</v>
      </c>
      <c r="D30" s="5" t="s">
        <v>93</v>
      </c>
      <c r="E30" s="5" t="n">
        <v>2011</v>
      </c>
      <c r="F30" s="5" t="n">
        <v>1</v>
      </c>
      <c r="G30" s="3"/>
    </row>
    <row r="31" customFormat="false" ht="15" hidden="false" customHeight="false" outlineLevel="0" collapsed="false">
      <c r="A31" s="5" t="s">
        <v>104</v>
      </c>
      <c r="B31" s="5" t="s">
        <v>92</v>
      </c>
      <c r="C31" s="5" t="s">
        <v>65</v>
      </c>
      <c r="D31" s="5" t="s">
        <v>93</v>
      </c>
      <c r="E31" s="5" t="n">
        <v>2011</v>
      </c>
      <c r="F31" s="5" t="n">
        <v>1</v>
      </c>
      <c r="G31" s="3"/>
    </row>
    <row r="32" customFormat="false" ht="15" hidden="false" customHeight="false" outlineLevel="0" collapsed="false">
      <c r="A32" s="5" t="s">
        <v>105</v>
      </c>
      <c r="B32" s="5" t="s">
        <v>106</v>
      </c>
      <c r="C32" s="5" t="s">
        <v>78</v>
      </c>
      <c r="D32" s="5" t="s">
        <v>107</v>
      </c>
      <c r="E32" s="5" t="n">
        <v>2016</v>
      </c>
      <c r="F32" s="5" t="n">
        <v>1</v>
      </c>
      <c r="G32" s="3"/>
    </row>
    <row r="33" customFormat="false" ht="15" hidden="false" customHeight="false" outlineLevel="0" collapsed="false">
      <c r="A33" s="5" t="s">
        <v>108</v>
      </c>
      <c r="B33" s="5" t="s">
        <v>106</v>
      </c>
      <c r="C33" s="5" t="s">
        <v>78</v>
      </c>
      <c r="D33" s="5" t="s">
        <v>107</v>
      </c>
      <c r="E33" s="5" t="n">
        <v>2016</v>
      </c>
      <c r="F33" s="5" t="n">
        <v>1</v>
      </c>
      <c r="G33" s="3"/>
    </row>
    <row r="34" customFormat="false" ht="15" hidden="false" customHeight="false" outlineLevel="0" collapsed="false">
      <c r="A34" s="5" t="s">
        <v>109</v>
      </c>
      <c r="B34" s="5" t="s">
        <v>106</v>
      </c>
      <c r="C34" s="5" t="s">
        <v>78</v>
      </c>
      <c r="D34" s="5" t="s">
        <v>107</v>
      </c>
      <c r="E34" s="5" t="n">
        <v>2016</v>
      </c>
      <c r="F34" s="5" t="n">
        <v>1</v>
      </c>
      <c r="G34" s="3"/>
    </row>
    <row r="35" customFormat="false" ht="15" hidden="false" customHeight="false" outlineLevel="0" collapsed="false">
      <c r="A35" s="5" t="s">
        <v>110</v>
      </c>
      <c r="B35" s="5" t="s">
        <v>106</v>
      </c>
      <c r="C35" s="5" t="s">
        <v>78</v>
      </c>
      <c r="D35" s="5" t="s">
        <v>107</v>
      </c>
      <c r="E35" s="5" t="n">
        <v>2016</v>
      </c>
      <c r="F35" s="5" t="n">
        <v>1</v>
      </c>
      <c r="G35" s="3"/>
    </row>
    <row r="36" customFormat="false" ht="15" hidden="false" customHeight="false" outlineLevel="0" collapsed="false">
      <c r="A36" s="5" t="s">
        <v>111</v>
      </c>
      <c r="B36" s="5" t="s">
        <v>106</v>
      </c>
      <c r="C36" s="5" t="s">
        <v>78</v>
      </c>
      <c r="D36" s="5" t="s">
        <v>107</v>
      </c>
      <c r="E36" s="5" t="n">
        <v>2016</v>
      </c>
      <c r="F36" s="5" t="n">
        <v>1</v>
      </c>
      <c r="G36" s="3"/>
    </row>
    <row r="37" customFormat="false" ht="15" hidden="false" customHeight="false" outlineLevel="0" collapsed="false">
      <c r="A37" s="5" t="s">
        <v>112</v>
      </c>
      <c r="B37" s="5" t="s">
        <v>106</v>
      </c>
      <c r="C37" s="5" t="s">
        <v>78</v>
      </c>
      <c r="D37" s="5" t="s">
        <v>107</v>
      </c>
      <c r="E37" s="5" t="n">
        <v>2016</v>
      </c>
      <c r="F37" s="5" t="n">
        <v>1</v>
      </c>
      <c r="G37" s="3"/>
    </row>
    <row r="38" customFormat="false" ht="15" hidden="false" customHeight="false" outlineLevel="0" collapsed="false">
      <c r="A38" s="5" t="s">
        <v>113</v>
      </c>
      <c r="B38" s="5" t="s">
        <v>50</v>
      </c>
      <c r="C38" s="5" t="s">
        <v>114</v>
      </c>
      <c r="D38" s="5" t="s">
        <v>115</v>
      </c>
      <c r="E38" s="5" t="n">
        <v>2011</v>
      </c>
      <c r="F38" s="5" t="n">
        <v>96</v>
      </c>
      <c r="G38" s="3"/>
    </row>
    <row r="39" customFormat="false" ht="15" hidden="false" customHeight="false" outlineLevel="0" collapsed="false">
      <c r="A39" s="5" t="s">
        <v>116</v>
      </c>
      <c r="B39" s="5" t="s">
        <v>117</v>
      </c>
      <c r="C39" s="5" t="s">
        <v>118</v>
      </c>
      <c r="D39" s="5"/>
      <c r="E39" s="5" t="n">
        <v>2016</v>
      </c>
      <c r="F39" s="5" t="n">
        <v>1</v>
      </c>
      <c r="G39" s="3"/>
    </row>
    <row r="40" customFormat="false" ht="15" hidden="false" customHeight="false" outlineLevel="0" collapsed="false">
      <c r="A40" s="5" t="s">
        <v>119</v>
      </c>
      <c r="B40" s="5" t="s">
        <v>117</v>
      </c>
      <c r="C40" s="5" t="s">
        <v>118</v>
      </c>
      <c r="D40" s="5"/>
      <c r="E40" s="5" t="n">
        <v>2016</v>
      </c>
      <c r="F40" s="5" t="n">
        <v>1</v>
      </c>
      <c r="G40" s="3"/>
    </row>
    <row r="41" customFormat="false" ht="15" hidden="false" customHeight="false" outlineLevel="0" collapsed="false">
      <c r="A41" s="5" t="s">
        <v>120</v>
      </c>
      <c r="B41" s="5" t="s">
        <v>117</v>
      </c>
      <c r="C41" s="5" t="s">
        <v>118</v>
      </c>
      <c r="D41" s="5"/>
      <c r="E41" s="5" t="n">
        <v>2016</v>
      </c>
      <c r="F41" s="5" t="n">
        <v>1</v>
      </c>
      <c r="G41" s="3"/>
    </row>
    <row r="42" customFormat="false" ht="15" hidden="false" customHeight="false" outlineLevel="0" collapsed="false">
      <c r="A42" s="5" t="s">
        <v>121</v>
      </c>
      <c r="B42" s="5" t="s">
        <v>122</v>
      </c>
      <c r="C42" s="5" t="s">
        <v>123</v>
      </c>
      <c r="D42" s="5"/>
      <c r="E42" s="5" t="n">
        <v>2019</v>
      </c>
      <c r="F42" s="5" t="n">
        <v>1</v>
      </c>
      <c r="G42" s="16" t="s">
        <v>124</v>
      </c>
    </row>
    <row r="43" customFormat="false" ht="15" hidden="false" customHeight="false" outlineLevel="0" collapsed="false">
      <c r="A43" s="5" t="s">
        <v>125</v>
      </c>
      <c r="B43" s="5" t="s">
        <v>126</v>
      </c>
      <c r="C43" s="5" t="s">
        <v>127</v>
      </c>
      <c r="D43" s="5"/>
      <c r="E43" s="5" t="n">
        <v>1998</v>
      </c>
      <c r="F43" s="5" t="n">
        <v>1</v>
      </c>
      <c r="G43" s="16" t="s">
        <v>124</v>
      </c>
    </row>
    <row r="44" customFormat="false" ht="15" hidden="false" customHeight="false" outlineLevel="0" collapsed="false">
      <c r="A44" s="5" t="s">
        <v>128</v>
      </c>
      <c r="B44" s="5" t="s">
        <v>126</v>
      </c>
      <c r="C44" s="5" t="s">
        <v>127</v>
      </c>
      <c r="D44" s="5"/>
      <c r="E44" s="5" t="n">
        <v>1998</v>
      </c>
      <c r="F44" s="5" t="n">
        <v>1</v>
      </c>
      <c r="G44" s="16" t="s">
        <v>124</v>
      </c>
    </row>
    <row r="45" customFormat="false" ht="15" hidden="false" customHeight="false" outlineLevel="0" collapsed="false">
      <c r="A45" s="5" t="s">
        <v>129</v>
      </c>
      <c r="B45" s="5" t="s">
        <v>126</v>
      </c>
      <c r="C45" s="5" t="s">
        <v>127</v>
      </c>
      <c r="D45" s="5"/>
      <c r="E45" s="5" t="n">
        <v>1998</v>
      </c>
      <c r="F45" s="5" t="n">
        <v>1</v>
      </c>
      <c r="G45" s="16" t="s">
        <v>124</v>
      </c>
    </row>
    <row r="46" customFormat="false" ht="15" hidden="false" customHeight="false" outlineLevel="0" collapsed="false">
      <c r="A46" s="5" t="s">
        <v>130</v>
      </c>
      <c r="B46" s="5" t="s">
        <v>126</v>
      </c>
      <c r="C46" s="5" t="s">
        <v>127</v>
      </c>
      <c r="D46" s="5"/>
      <c r="E46" s="5" t="n">
        <v>1998</v>
      </c>
      <c r="F46" s="5" t="n">
        <v>1</v>
      </c>
      <c r="G46" s="16" t="s">
        <v>124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6"/>
    <col collapsed="false" customWidth="true" hidden="false" outlineLevel="0" max="4" min="3" style="0" width="22"/>
    <col collapsed="false" customWidth="true" hidden="false" outlineLevel="0" max="5" min="5" style="0" width="11"/>
    <col collapsed="false" customWidth="true" hidden="false" outlineLevel="0" max="6" min="6" style="0" width="10"/>
    <col collapsed="false" customWidth="true" hidden="false" outlineLevel="0" max="7" min="7" style="0" width="7"/>
    <col collapsed="false" customWidth="true" hidden="false" outlineLevel="0" max="8" min="8" style="0" width="10"/>
    <col collapsed="false" customWidth="true" hidden="false" outlineLevel="0" max="9" min="9" style="0" width="44"/>
  </cols>
  <sheetData>
    <row r="1" customFormat="false" ht="16.15" hidden="false" customHeight="false" outlineLevel="0" collapsed="false">
      <c r="A1" s="1" t="s">
        <v>131</v>
      </c>
    </row>
    <row r="2" customFormat="false" ht="15" hidden="false" customHeight="false" outlineLevel="0" collapsed="false">
      <c r="A2" s="2" t="s">
        <v>132</v>
      </c>
    </row>
    <row r="4" customFormat="false" ht="15" hidden="false" customHeight="false" outlineLevel="0" collapsed="false">
      <c r="A4" s="4" t="s">
        <v>56</v>
      </c>
      <c r="B4" s="4" t="s">
        <v>57</v>
      </c>
      <c r="C4" s="4" t="s">
        <v>34</v>
      </c>
      <c r="D4" s="4" t="s">
        <v>58</v>
      </c>
      <c r="E4" s="4" t="s">
        <v>59</v>
      </c>
      <c r="F4" s="4" t="s">
        <v>60</v>
      </c>
      <c r="G4" s="4" t="s">
        <v>61</v>
      </c>
      <c r="H4" s="4" t="s">
        <v>133</v>
      </c>
      <c r="I4" s="4" t="s">
        <v>134</v>
      </c>
    </row>
    <row r="5" customFormat="false" ht="15" hidden="false" customHeight="false" outlineLevel="0" collapsed="false">
      <c r="A5" s="5" t="s">
        <v>63</v>
      </c>
      <c r="B5" s="5" t="s">
        <v>64</v>
      </c>
      <c r="C5" s="5" t="s">
        <v>40</v>
      </c>
      <c r="D5" s="5" t="s">
        <v>65</v>
      </c>
      <c r="E5" s="5" t="s">
        <v>66</v>
      </c>
      <c r="F5" s="5" t="n">
        <v>2011</v>
      </c>
      <c r="G5" s="5" t="n">
        <v>1</v>
      </c>
      <c r="H5" s="5" t="s">
        <v>135</v>
      </c>
      <c r="I5" s="5"/>
    </row>
    <row r="6" customFormat="false" ht="15" hidden="false" customHeight="false" outlineLevel="0" collapsed="false">
      <c r="A6" s="5" t="s">
        <v>67</v>
      </c>
      <c r="B6" s="5" t="s">
        <v>64</v>
      </c>
      <c r="C6" s="5" t="s">
        <v>40</v>
      </c>
      <c r="D6" s="5" t="s">
        <v>65</v>
      </c>
      <c r="E6" s="5" t="s">
        <v>66</v>
      </c>
      <c r="F6" s="5" t="n">
        <v>2011</v>
      </c>
      <c r="G6" s="5" t="n">
        <v>1</v>
      </c>
      <c r="H6" s="5" t="s">
        <v>135</v>
      </c>
      <c r="I6" s="5"/>
    </row>
    <row r="7" customFormat="false" ht="15" hidden="false" customHeight="false" outlineLevel="0" collapsed="false">
      <c r="A7" s="5" t="s">
        <v>68</v>
      </c>
      <c r="B7" s="5" t="s">
        <v>64</v>
      </c>
      <c r="C7" s="5" t="s">
        <v>40</v>
      </c>
      <c r="D7" s="5" t="s">
        <v>65</v>
      </c>
      <c r="E7" s="5" t="s">
        <v>66</v>
      </c>
      <c r="F7" s="5" t="n">
        <v>2011</v>
      </c>
      <c r="G7" s="5" t="n">
        <v>1</v>
      </c>
      <c r="H7" s="5" t="s">
        <v>135</v>
      </c>
      <c r="I7" s="5"/>
    </row>
    <row r="8" customFormat="false" ht="15" hidden="false" customHeight="false" outlineLevel="0" collapsed="false">
      <c r="A8" s="5" t="s">
        <v>69</v>
      </c>
      <c r="B8" s="5" t="s">
        <v>64</v>
      </c>
      <c r="C8" s="5" t="s">
        <v>40</v>
      </c>
      <c r="D8" s="5" t="s">
        <v>65</v>
      </c>
      <c r="E8" s="5" t="s">
        <v>66</v>
      </c>
      <c r="F8" s="5" t="n">
        <v>2011</v>
      </c>
      <c r="G8" s="5" t="n">
        <v>1</v>
      </c>
      <c r="H8" s="5" t="s">
        <v>135</v>
      </c>
      <c r="I8" s="5"/>
    </row>
    <row r="9" customFormat="false" ht="15" hidden="false" customHeight="false" outlineLevel="0" collapsed="false">
      <c r="A9" s="5" t="s">
        <v>70</v>
      </c>
      <c r="B9" s="5" t="s">
        <v>64</v>
      </c>
      <c r="C9" s="5" t="s">
        <v>40</v>
      </c>
      <c r="D9" s="5" t="s">
        <v>65</v>
      </c>
      <c r="E9" s="5" t="s">
        <v>66</v>
      </c>
      <c r="F9" s="5" t="n">
        <v>2011</v>
      </c>
      <c r="G9" s="5" t="n">
        <v>1</v>
      </c>
      <c r="H9" s="5" t="s">
        <v>135</v>
      </c>
      <c r="I9" s="5"/>
    </row>
    <row r="10" customFormat="false" ht="15" hidden="false" customHeight="false" outlineLevel="0" collapsed="false">
      <c r="A10" s="5" t="s">
        <v>71</v>
      </c>
      <c r="B10" s="5" t="s">
        <v>64</v>
      </c>
      <c r="C10" s="5" t="s">
        <v>40</v>
      </c>
      <c r="D10" s="5" t="s">
        <v>65</v>
      </c>
      <c r="E10" s="5" t="s">
        <v>66</v>
      </c>
      <c r="F10" s="5" t="n">
        <v>2011</v>
      </c>
      <c r="G10" s="5" t="n">
        <v>1</v>
      </c>
      <c r="H10" s="5" t="s">
        <v>135</v>
      </c>
      <c r="I10" s="5"/>
    </row>
    <row r="11" customFormat="false" ht="15" hidden="false" customHeight="false" outlineLevel="0" collapsed="false">
      <c r="A11" s="5" t="s">
        <v>72</v>
      </c>
      <c r="B11" s="5" t="s">
        <v>73</v>
      </c>
      <c r="C11" s="5" t="s">
        <v>40</v>
      </c>
      <c r="D11" s="5" t="s">
        <v>65</v>
      </c>
      <c r="E11" s="5"/>
      <c r="F11" s="5" t="n">
        <v>2011</v>
      </c>
      <c r="G11" s="5" t="n">
        <v>1</v>
      </c>
      <c r="H11" s="5" t="s">
        <v>135</v>
      </c>
      <c r="I11" s="5" t="s">
        <v>136</v>
      </c>
    </row>
    <row r="12" customFormat="false" ht="15" hidden="false" customHeight="false" outlineLevel="0" collapsed="false">
      <c r="A12" s="5" t="s">
        <v>75</v>
      </c>
      <c r="B12" s="5" t="s">
        <v>73</v>
      </c>
      <c r="C12" s="5" t="s">
        <v>40</v>
      </c>
      <c r="D12" s="5" t="s">
        <v>65</v>
      </c>
      <c r="E12" s="5"/>
      <c r="F12" s="5" t="n">
        <v>2011</v>
      </c>
      <c r="G12" s="5" t="n">
        <v>1</v>
      </c>
      <c r="H12" s="5" t="s">
        <v>135</v>
      </c>
      <c r="I12" s="5" t="s">
        <v>136</v>
      </c>
    </row>
    <row r="13" customFormat="false" ht="15" hidden="false" customHeight="false" outlineLevel="0" collapsed="false">
      <c r="A13" s="5" t="s">
        <v>76</v>
      </c>
      <c r="B13" s="5" t="s">
        <v>77</v>
      </c>
      <c r="C13" s="5" t="s">
        <v>42</v>
      </c>
      <c r="D13" s="5" t="s">
        <v>78</v>
      </c>
      <c r="E13" s="5" t="s">
        <v>79</v>
      </c>
      <c r="F13" s="5" t="n">
        <v>2011</v>
      </c>
      <c r="G13" s="5" t="n">
        <v>1</v>
      </c>
      <c r="H13" s="5" t="s">
        <v>135</v>
      </c>
      <c r="I13" s="5"/>
    </row>
    <row r="14" customFormat="false" ht="15" hidden="false" customHeight="false" outlineLevel="0" collapsed="false">
      <c r="A14" s="5" t="s">
        <v>80</v>
      </c>
      <c r="B14" s="5" t="s">
        <v>77</v>
      </c>
      <c r="C14" s="5" t="s">
        <v>42</v>
      </c>
      <c r="D14" s="5" t="s">
        <v>78</v>
      </c>
      <c r="E14" s="5" t="s">
        <v>79</v>
      </c>
      <c r="F14" s="5" t="n">
        <v>2011</v>
      </c>
      <c r="G14" s="5" t="n">
        <v>1</v>
      </c>
      <c r="H14" s="5" t="s">
        <v>135</v>
      </c>
      <c r="I14" s="5"/>
    </row>
    <row r="15" customFormat="false" ht="15" hidden="false" customHeight="false" outlineLevel="0" collapsed="false">
      <c r="A15" s="5" t="s">
        <v>81</v>
      </c>
      <c r="B15" s="5" t="s">
        <v>77</v>
      </c>
      <c r="C15" s="5" t="s">
        <v>42</v>
      </c>
      <c r="D15" s="5" t="s">
        <v>82</v>
      </c>
      <c r="E15" s="5" t="s">
        <v>83</v>
      </c>
      <c r="F15" s="5" t="n">
        <v>2011</v>
      </c>
      <c r="G15" s="5" t="n">
        <v>1</v>
      </c>
      <c r="H15" s="5" t="s">
        <v>135</v>
      </c>
      <c r="I15" s="5"/>
    </row>
    <row r="16" customFormat="false" ht="15" hidden="false" customHeight="false" outlineLevel="0" collapsed="false">
      <c r="A16" s="5" t="s">
        <v>85</v>
      </c>
      <c r="B16" s="5" t="s">
        <v>77</v>
      </c>
      <c r="C16" s="5" t="s">
        <v>42</v>
      </c>
      <c r="D16" s="5" t="s">
        <v>86</v>
      </c>
      <c r="E16" s="5" t="s">
        <v>83</v>
      </c>
      <c r="F16" s="5" t="n">
        <v>2011</v>
      </c>
      <c r="G16" s="5" t="n">
        <v>1</v>
      </c>
      <c r="H16" s="5" t="s">
        <v>135</v>
      </c>
      <c r="I16" s="5"/>
    </row>
    <row r="17" customFormat="false" ht="15" hidden="false" customHeight="false" outlineLevel="0" collapsed="false">
      <c r="A17" s="5" t="s">
        <v>87</v>
      </c>
      <c r="B17" s="5" t="s">
        <v>88</v>
      </c>
      <c r="C17" s="5" t="s">
        <v>44</v>
      </c>
      <c r="D17" s="5" t="s">
        <v>78</v>
      </c>
      <c r="E17" s="5" t="s">
        <v>89</v>
      </c>
      <c r="F17" s="5" t="n">
        <v>2016</v>
      </c>
      <c r="G17" s="5" t="n">
        <v>1</v>
      </c>
      <c r="H17" s="5" t="s">
        <v>135</v>
      </c>
      <c r="I17" s="5"/>
    </row>
    <row r="18" customFormat="false" ht="15" hidden="false" customHeight="false" outlineLevel="0" collapsed="false">
      <c r="A18" s="5" t="s">
        <v>90</v>
      </c>
      <c r="B18" s="5" t="s">
        <v>88</v>
      </c>
      <c r="C18" s="5" t="s">
        <v>44</v>
      </c>
      <c r="D18" s="5" t="s">
        <v>78</v>
      </c>
      <c r="E18" s="5" t="s">
        <v>89</v>
      </c>
      <c r="F18" s="5" t="n">
        <v>2016</v>
      </c>
      <c r="G18" s="5" t="n">
        <v>1</v>
      </c>
      <c r="H18" s="5" t="s">
        <v>135</v>
      </c>
      <c r="I18" s="5"/>
    </row>
    <row r="19" customFormat="false" ht="15" hidden="false" customHeight="false" outlineLevel="0" collapsed="false">
      <c r="A19" s="5" t="s">
        <v>91</v>
      </c>
      <c r="B19" s="5" t="s">
        <v>92</v>
      </c>
      <c r="C19" s="5" t="s">
        <v>46</v>
      </c>
      <c r="D19" s="5" t="s">
        <v>65</v>
      </c>
      <c r="E19" s="5" t="s">
        <v>93</v>
      </c>
      <c r="F19" s="5" t="n">
        <v>2011</v>
      </c>
      <c r="G19" s="5" t="n">
        <v>1</v>
      </c>
      <c r="H19" s="5" t="s">
        <v>135</v>
      </c>
      <c r="I19" s="5"/>
    </row>
    <row r="20" customFormat="false" ht="15" hidden="false" customHeight="false" outlineLevel="0" collapsed="false">
      <c r="A20" s="5" t="s">
        <v>94</v>
      </c>
      <c r="B20" s="5" t="s">
        <v>92</v>
      </c>
      <c r="C20" s="5" t="s">
        <v>46</v>
      </c>
      <c r="D20" s="5" t="s">
        <v>65</v>
      </c>
      <c r="E20" s="5" t="s">
        <v>93</v>
      </c>
      <c r="F20" s="5" t="n">
        <v>2011</v>
      </c>
      <c r="G20" s="5" t="n">
        <v>1</v>
      </c>
      <c r="H20" s="5" t="s">
        <v>135</v>
      </c>
      <c r="I20" s="5"/>
    </row>
    <row r="21" customFormat="false" ht="15" hidden="false" customHeight="false" outlineLevel="0" collapsed="false">
      <c r="A21" s="5" t="s">
        <v>95</v>
      </c>
      <c r="B21" s="5" t="s">
        <v>92</v>
      </c>
      <c r="C21" s="5" t="s">
        <v>46</v>
      </c>
      <c r="D21" s="5" t="s">
        <v>65</v>
      </c>
      <c r="E21" s="5" t="s">
        <v>93</v>
      </c>
      <c r="F21" s="5" t="n">
        <v>2011</v>
      </c>
      <c r="G21" s="5" t="n">
        <v>1</v>
      </c>
      <c r="H21" s="5" t="s">
        <v>135</v>
      </c>
      <c r="I21" s="5"/>
    </row>
    <row r="22" customFormat="false" ht="15" hidden="false" customHeight="false" outlineLevel="0" collapsed="false">
      <c r="A22" s="5" t="s">
        <v>96</v>
      </c>
      <c r="B22" s="5" t="s">
        <v>92</v>
      </c>
      <c r="C22" s="5" t="s">
        <v>46</v>
      </c>
      <c r="D22" s="5" t="s">
        <v>65</v>
      </c>
      <c r="E22" s="5" t="s">
        <v>93</v>
      </c>
      <c r="F22" s="5" t="n">
        <v>2011</v>
      </c>
      <c r="G22" s="5" t="n">
        <v>1</v>
      </c>
      <c r="H22" s="5" t="s">
        <v>135</v>
      </c>
      <c r="I22" s="5"/>
    </row>
    <row r="23" customFormat="false" ht="15" hidden="false" customHeight="false" outlineLevel="0" collapsed="false">
      <c r="A23" s="5" t="s">
        <v>97</v>
      </c>
      <c r="B23" s="5" t="s">
        <v>92</v>
      </c>
      <c r="C23" s="5" t="s">
        <v>46</v>
      </c>
      <c r="D23" s="5" t="s">
        <v>65</v>
      </c>
      <c r="E23" s="5" t="s">
        <v>93</v>
      </c>
      <c r="F23" s="5" t="n">
        <v>2011</v>
      </c>
      <c r="G23" s="5" t="n">
        <v>1</v>
      </c>
      <c r="H23" s="5" t="s">
        <v>135</v>
      </c>
      <c r="I23" s="5"/>
    </row>
    <row r="24" customFormat="false" ht="15" hidden="false" customHeight="false" outlineLevel="0" collapsed="false">
      <c r="A24" s="5" t="s">
        <v>98</v>
      </c>
      <c r="B24" s="5" t="s">
        <v>92</v>
      </c>
      <c r="C24" s="5" t="s">
        <v>46</v>
      </c>
      <c r="D24" s="5" t="s">
        <v>65</v>
      </c>
      <c r="E24" s="5" t="s">
        <v>93</v>
      </c>
      <c r="F24" s="5" t="n">
        <v>2011</v>
      </c>
      <c r="G24" s="5" t="n">
        <v>1</v>
      </c>
      <c r="H24" s="5" t="s">
        <v>135</v>
      </c>
      <c r="I24" s="5"/>
    </row>
    <row r="25" customFormat="false" ht="15" hidden="false" customHeight="false" outlineLevel="0" collapsed="false">
      <c r="A25" s="5" t="s">
        <v>99</v>
      </c>
      <c r="B25" s="5" t="s">
        <v>92</v>
      </c>
      <c r="C25" s="5" t="s">
        <v>46</v>
      </c>
      <c r="D25" s="5" t="s">
        <v>65</v>
      </c>
      <c r="E25" s="5" t="s">
        <v>93</v>
      </c>
      <c r="F25" s="5" t="n">
        <v>2011</v>
      </c>
      <c r="G25" s="5" t="n">
        <v>1</v>
      </c>
      <c r="H25" s="5" t="s">
        <v>135</v>
      </c>
      <c r="I25" s="5"/>
    </row>
    <row r="26" customFormat="false" ht="15" hidden="false" customHeight="false" outlineLevel="0" collapsed="false">
      <c r="A26" s="5" t="s">
        <v>100</v>
      </c>
      <c r="B26" s="5" t="s">
        <v>92</v>
      </c>
      <c r="C26" s="5" t="s">
        <v>46</v>
      </c>
      <c r="D26" s="5" t="s">
        <v>65</v>
      </c>
      <c r="E26" s="5" t="s">
        <v>93</v>
      </c>
      <c r="F26" s="5" t="n">
        <v>2011</v>
      </c>
      <c r="G26" s="5" t="n">
        <v>1</v>
      </c>
      <c r="H26" s="5" t="s">
        <v>135</v>
      </c>
      <c r="I26" s="5"/>
    </row>
    <row r="27" customFormat="false" ht="15" hidden="false" customHeight="false" outlineLevel="0" collapsed="false">
      <c r="A27" s="5" t="s">
        <v>101</v>
      </c>
      <c r="B27" s="5" t="s">
        <v>92</v>
      </c>
      <c r="C27" s="5" t="s">
        <v>46</v>
      </c>
      <c r="D27" s="5" t="s">
        <v>65</v>
      </c>
      <c r="E27" s="5" t="s">
        <v>93</v>
      </c>
      <c r="F27" s="5" t="n">
        <v>2011</v>
      </c>
      <c r="G27" s="5" t="n">
        <v>1</v>
      </c>
      <c r="H27" s="5" t="s">
        <v>135</v>
      </c>
      <c r="I27" s="5"/>
    </row>
    <row r="28" customFormat="false" ht="15" hidden="false" customHeight="false" outlineLevel="0" collapsed="false">
      <c r="A28" s="5" t="s">
        <v>102</v>
      </c>
      <c r="B28" s="5" t="s">
        <v>92</v>
      </c>
      <c r="C28" s="5" t="s">
        <v>46</v>
      </c>
      <c r="D28" s="5" t="s">
        <v>65</v>
      </c>
      <c r="E28" s="5" t="s">
        <v>93</v>
      </c>
      <c r="F28" s="5" t="n">
        <v>2011</v>
      </c>
      <c r="G28" s="5" t="n">
        <v>1</v>
      </c>
      <c r="H28" s="5" t="s">
        <v>135</v>
      </c>
      <c r="I28" s="5"/>
    </row>
    <row r="29" customFormat="false" ht="15" hidden="false" customHeight="false" outlineLevel="0" collapsed="false">
      <c r="A29" s="5" t="s">
        <v>103</v>
      </c>
      <c r="B29" s="5" t="s">
        <v>92</v>
      </c>
      <c r="C29" s="5" t="s">
        <v>46</v>
      </c>
      <c r="D29" s="5" t="s">
        <v>65</v>
      </c>
      <c r="E29" s="5" t="s">
        <v>93</v>
      </c>
      <c r="F29" s="5" t="n">
        <v>2011</v>
      </c>
      <c r="G29" s="5" t="n">
        <v>1</v>
      </c>
      <c r="H29" s="5" t="s">
        <v>135</v>
      </c>
      <c r="I29" s="5"/>
    </row>
    <row r="30" customFormat="false" ht="15" hidden="false" customHeight="false" outlineLevel="0" collapsed="false">
      <c r="A30" s="5" t="s">
        <v>104</v>
      </c>
      <c r="B30" s="5" t="s">
        <v>92</v>
      </c>
      <c r="C30" s="5" t="s">
        <v>46</v>
      </c>
      <c r="D30" s="5" t="s">
        <v>65</v>
      </c>
      <c r="E30" s="5" t="s">
        <v>93</v>
      </c>
      <c r="F30" s="5" t="n">
        <v>2011</v>
      </c>
      <c r="G30" s="5" t="n">
        <v>1</v>
      </c>
      <c r="H30" s="5" t="s">
        <v>135</v>
      </c>
      <c r="I30" s="5"/>
    </row>
    <row r="31" customFormat="false" ht="15" hidden="false" customHeight="false" outlineLevel="0" collapsed="false">
      <c r="A31" s="5" t="s">
        <v>105</v>
      </c>
      <c r="B31" s="5" t="s">
        <v>106</v>
      </c>
      <c r="C31" s="5" t="s">
        <v>48</v>
      </c>
      <c r="D31" s="5" t="s">
        <v>78</v>
      </c>
      <c r="E31" s="5" t="s">
        <v>107</v>
      </c>
      <c r="F31" s="5" t="n">
        <v>2016</v>
      </c>
      <c r="G31" s="5" t="n">
        <v>1</v>
      </c>
      <c r="H31" s="5" t="s">
        <v>135</v>
      </c>
      <c r="I31" s="5"/>
    </row>
    <row r="32" customFormat="false" ht="15" hidden="false" customHeight="false" outlineLevel="0" collapsed="false">
      <c r="A32" s="5" t="s">
        <v>108</v>
      </c>
      <c r="B32" s="5" t="s">
        <v>106</v>
      </c>
      <c r="C32" s="5" t="s">
        <v>48</v>
      </c>
      <c r="D32" s="5" t="s">
        <v>78</v>
      </c>
      <c r="E32" s="5" t="s">
        <v>107</v>
      </c>
      <c r="F32" s="5" t="n">
        <v>2016</v>
      </c>
      <c r="G32" s="5" t="n">
        <v>1</v>
      </c>
      <c r="H32" s="5" t="s">
        <v>135</v>
      </c>
      <c r="I32" s="5"/>
    </row>
    <row r="33" customFormat="false" ht="15" hidden="false" customHeight="false" outlineLevel="0" collapsed="false">
      <c r="A33" s="5" t="s">
        <v>109</v>
      </c>
      <c r="B33" s="5" t="s">
        <v>106</v>
      </c>
      <c r="C33" s="5" t="s">
        <v>48</v>
      </c>
      <c r="D33" s="5" t="s">
        <v>78</v>
      </c>
      <c r="E33" s="5" t="s">
        <v>107</v>
      </c>
      <c r="F33" s="5" t="n">
        <v>2016</v>
      </c>
      <c r="G33" s="5" t="n">
        <v>1</v>
      </c>
      <c r="H33" s="5" t="s">
        <v>135</v>
      </c>
      <c r="I33" s="5"/>
    </row>
    <row r="34" customFormat="false" ht="15" hidden="false" customHeight="false" outlineLevel="0" collapsed="false">
      <c r="A34" s="5" t="s">
        <v>110</v>
      </c>
      <c r="B34" s="5" t="s">
        <v>106</v>
      </c>
      <c r="C34" s="5" t="s">
        <v>48</v>
      </c>
      <c r="D34" s="5" t="s">
        <v>78</v>
      </c>
      <c r="E34" s="5" t="s">
        <v>107</v>
      </c>
      <c r="F34" s="5" t="n">
        <v>2016</v>
      </c>
      <c r="G34" s="5" t="n">
        <v>1</v>
      </c>
      <c r="H34" s="5" t="s">
        <v>135</v>
      </c>
      <c r="I34" s="5"/>
    </row>
    <row r="35" customFormat="false" ht="15" hidden="false" customHeight="false" outlineLevel="0" collapsed="false">
      <c r="A35" s="5" t="s">
        <v>111</v>
      </c>
      <c r="B35" s="5" t="s">
        <v>106</v>
      </c>
      <c r="C35" s="5" t="s">
        <v>48</v>
      </c>
      <c r="D35" s="5" t="s">
        <v>78</v>
      </c>
      <c r="E35" s="5" t="s">
        <v>107</v>
      </c>
      <c r="F35" s="5" t="n">
        <v>2016</v>
      </c>
      <c r="G35" s="5" t="n">
        <v>1</v>
      </c>
      <c r="H35" s="5" t="s">
        <v>135</v>
      </c>
      <c r="I35" s="5"/>
    </row>
    <row r="36" customFormat="false" ht="15" hidden="false" customHeight="false" outlineLevel="0" collapsed="false">
      <c r="A36" s="5" t="s">
        <v>112</v>
      </c>
      <c r="B36" s="5" t="s">
        <v>106</v>
      </c>
      <c r="C36" s="5" t="s">
        <v>48</v>
      </c>
      <c r="D36" s="5" t="s">
        <v>78</v>
      </c>
      <c r="E36" s="5" t="s">
        <v>107</v>
      </c>
      <c r="F36" s="5" t="n">
        <v>2016</v>
      </c>
      <c r="G36" s="5" t="n">
        <v>1</v>
      </c>
      <c r="H36" s="5" t="s">
        <v>135</v>
      </c>
      <c r="I36" s="5"/>
    </row>
    <row r="37" customFormat="false" ht="15" hidden="false" customHeight="false" outlineLevel="0" collapsed="false">
      <c r="A37" s="5" t="s">
        <v>113</v>
      </c>
      <c r="B37" s="5" t="s">
        <v>50</v>
      </c>
      <c r="C37" s="5" t="s">
        <v>50</v>
      </c>
      <c r="D37" s="5" t="s">
        <v>114</v>
      </c>
      <c r="E37" s="5" t="s">
        <v>115</v>
      </c>
      <c r="F37" s="5" t="n">
        <v>2011</v>
      </c>
      <c r="G37" s="5" t="n">
        <v>96</v>
      </c>
      <c r="H37" s="5" t="s">
        <v>135</v>
      </c>
      <c r="I37" s="5"/>
    </row>
    <row r="38" customFormat="false" ht="15" hidden="false" customHeight="false" outlineLevel="0" collapsed="false">
      <c r="A38" s="5" t="s">
        <v>116</v>
      </c>
      <c r="B38" s="5" t="s">
        <v>117</v>
      </c>
      <c r="C38" s="5" t="s">
        <v>52</v>
      </c>
      <c r="D38" s="5" t="s">
        <v>118</v>
      </c>
      <c r="E38" s="5"/>
      <c r="F38" s="5" t="n">
        <v>2016</v>
      </c>
      <c r="G38" s="5" t="n">
        <v>1</v>
      </c>
      <c r="H38" s="5" t="s">
        <v>135</v>
      </c>
      <c r="I38" s="5"/>
    </row>
    <row r="39" customFormat="false" ht="15" hidden="false" customHeight="false" outlineLevel="0" collapsed="false">
      <c r="A39" s="5" t="s">
        <v>119</v>
      </c>
      <c r="B39" s="5" t="s">
        <v>117</v>
      </c>
      <c r="C39" s="5" t="s">
        <v>52</v>
      </c>
      <c r="D39" s="5" t="s">
        <v>118</v>
      </c>
      <c r="E39" s="5"/>
      <c r="F39" s="5" t="n">
        <v>2016</v>
      </c>
      <c r="G39" s="5" t="n">
        <v>1</v>
      </c>
      <c r="H39" s="5" t="s">
        <v>135</v>
      </c>
      <c r="I39" s="5"/>
    </row>
    <row r="40" customFormat="false" ht="15" hidden="false" customHeight="false" outlineLevel="0" collapsed="false">
      <c r="A40" s="5" t="s">
        <v>120</v>
      </c>
      <c r="B40" s="5" t="s">
        <v>117</v>
      </c>
      <c r="C40" s="5" t="s">
        <v>52</v>
      </c>
      <c r="D40" s="5" t="s">
        <v>118</v>
      </c>
      <c r="E40" s="5"/>
      <c r="F40" s="5" t="n">
        <v>2016</v>
      </c>
      <c r="G40" s="5" t="n">
        <v>1</v>
      </c>
      <c r="H40" s="5" t="s">
        <v>135</v>
      </c>
      <c r="I40" s="5"/>
    </row>
    <row r="41" customFormat="false" ht="15" hidden="false" customHeight="false" outlineLevel="0" collapsed="false">
      <c r="A41" s="5" t="s">
        <v>121</v>
      </c>
      <c r="B41" s="5" t="s">
        <v>122</v>
      </c>
      <c r="C41" s="5" t="s">
        <v>137</v>
      </c>
      <c r="D41" s="5" t="s">
        <v>123</v>
      </c>
      <c r="E41" s="5"/>
      <c r="F41" s="5" t="n">
        <v>2019</v>
      </c>
      <c r="G41" s="5" t="n">
        <v>1</v>
      </c>
      <c r="H41" s="5" t="s">
        <v>138</v>
      </c>
      <c r="I41" s="5" t="s">
        <v>139</v>
      </c>
    </row>
    <row r="42" customFormat="false" ht="15" hidden="false" customHeight="false" outlineLevel="0" collapsed="false">
      <c r="A42" s="5" t="s">
        <v>125</v>
      </c>
      <c r="B42" s="5" t="s">
        <v>126</v>
      </c>
      <c r="C42" s="5" t="s">
        <v>140</v>
      </c>
      <c r="D42" s="5" t="s">
        <v>127</v>
      </c>
      <c r="E42" s="5"/>
      <c r="F42" s="5" t="n">
        <v>1998</v>
      </c>
      <c r="G42" s="5" t="n">
        <v>1</v>
      </c>
      <c r="H42" s="5" t="s">
        <v>138</v>
      </c>
      <c r="I42" s="5" t="s">
        <v>139</v>
      </c>
    </row>
    <row r="43" customFormat="false" ht="15" hidden="false" customHeight="false" outlineLevel="0" collapsed="false">
      <c r="A43" s="5" t="s">
        <v>128</v>
      </c>
      <c r="B43" s="5" t="s">
        <v>126</v>
      </c>
      <c r="C43" s="5" t="s">
        <v>140</v>
      </c>
      <c r="D43" s="5" t="s">
        <v>127</v>
      </c>
      <c r="E43" s="5"/>
      <c r="F43" s="5" t="n">
        <v>1998</v>
      </c>
      <c r="G43" s="5" t="n">
        <v>1</v>
      </c>
      <c r="H43" s="5" t="s">
        <v>138</v>
      </c>
      <c r="I43" s="5" t="s">
        <v>139</v>
      </c>
    </row>
    <row r="44" customFormat="false" ht="15" hidden="false" customHeight="false" outlineLevel="0" collapsed="false">
      <c r="A44" s="5" t="s">
        <v>129</v>
      </c>
      <c r="B44" s="5" t="s">
        <v>126</v>
      </c>
      <c r="C44" s="5" t="s">
        <v>140</v>
      </c>
      <c r="D44" s="5" t="s">
        <v>127</v>
      </c>
      <c r="E44" s="5"/>
      <c r="F44" s="5" t="n">
        <v>1998</v>
      </c>
      <c r="G44" s="5" t="n">
        <v>1</v>
      </c>
      <c r="H44" s="5" t="s">
        <v>138</v>
      </c>
      <c r="I44" s="5" t="s">
        <v>139</v>
      </c>
    </row>
    <row r="45" customFormat="false" ht="15" hidden="false" customHeight="false" outlineLevel="0" collapsed="false">
      <c r="A45" s="5" t="s">
        <v>130</v>
      </c>
      <c r="B45" s="5" t="s">
        <v>126</v>
      </c>
      <c r="C45" s="5" t="s">
        <v>140</v>
      </c>
      <c r="D45" s="5" t="s">
        <v>127</v>
      </c>
      <c r="E45" s="5"/>
      <c r="F45" s="5" t="n">
        <v>1998</v>
      </c>
      <c r="G45" s="5" t="n">
        <v>1</v>
      </c>
      <c r="H45" s="5" t="s">
        <v>138</v>
      </c>
      <c r="I45" s="5" t="s">
        <v>139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3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7" min="5" style="0" width="13"/>
  </cols>
  <sheetData>
    <row r="1" customFormat="false" ht="16.15" hidden="false" customHeight="false" outlineLevel="0" collapsed="false">
      <c r="A1" s="1" t="s">
        <v>7</v>
      </c>
    </row>
    <row r="2" customFormat="false" ht="15" hidden="false" customHeight="false" outlineLevel="0" collapsed="false">
      <c r="A2" s="2" t="s">
        <v>141</v>
      </c>
    </row>
    <row r="4" customFormat="false" ht="23.85" hidden="false" customHeight="false" outlineLevel="0" collapsed="false">
      <c r="A4" s="4" t="s">
        <v>34</v>
      </c>
      <c r="B4" s="4" t="s">
        <v>142</v>
      </c>
      <c r="C4" s="4" t="s">
        <v>35</v>
      </c>
      <c r="D4" s="4" t="s">
        <v>36</v>
      </c>
      <c r="E4" s="4" t="s">
        <v>143</v>
      </c>
      <c r="F4" s="4" t="s">
        <v>144</v>
      </c>
      <c r="G4" s="4" t="s">
        <v>145</v>
      </c>
    </row>
    <row r="5" customFormat="false" ht="15" hidden="false" customHeight="false" outlineLevel="0" collapsed="false">
      <c r="A5" s="5" t="s">
        <v>40</v>
      </c>
      <c r="B5" s="6" t="n">
        <f aca="false">SUMIFS('Equipment cleaned'!$G$5:$G$45,'Equipment cleaned'!$C$5:$C$45,$A5,'Equipment cleaned'!$H$5:$H$45,"Yes")</f>
        <v>8</v>
      </c>
      <c r="C5" s="6" t="n">
        <f aca="false">INDEX(Standards!$B$5:$B$11,MATCH($A5,Standards!$A$5:$A$11,0))</f>
        <v>4</v>
      </c>
      <c r="D5" s="17" t="n">
        <f aca="false">INDEX(Standards!$C$5:$C$11,MATCH($A5,Standards!$A$5:$A$11,0))</f>
        <v>3</v>
      </c>
      <c r="E5" s="18" t="n">
        <f aca="false">B5*C5*D5</f>
        <v>96</v>
      </c>
      <c r="F5" s="19" t="n">
        <f aca="false">B5*C5*INDEX(Standards!$D$5:$D$11,MATCH($A5,Standards!$A$5:$A$11,0))</f>
        <v>2048</v>
      </c>
      <c r="G5" s="19" t="n">
        <f aca="false">B5*INDEX(Standards!$E$5:$E$11,MATCH($A5,Standards!$A$5:$A$11,0))</f>
        <v>304</v>
      </c>
    </row>
    <row r="6" customFormat="false" ht="15" hidden="false" customHeight="false" outlineLevel="0" collapsed="false">
      <c r="A6" s="5" t="s">
        <v>42</v>
      </c>
      <c r="B6" s="6" t="n">
        <f aca="false">SUMIFS('Equipment cleaned'!$G$5:$G$45,'Equipment cleaned'!$C$5:$C$45,$A6,'Equipment cleaned'!$H$5:$H$45,"Yes")</f>
        <v>4</v>
      </c>
      <c r="C6" s="6" t="n">
        <f aca="false">INDEX(Standards!$B$5:$B$11,MATCH($A6,Standards!$A$5:$A$11,0))</f>
        <v>4</v>
      </c>
      <c r="D6" s="17" t="n">
        <f aca="false">INDEX(Standards!$C$5:$C$11,MATCH($A6,Standards!$A$5:$A$11,0))</f>
        <v>4</v>
      </c>
      <c r="E6" s="18" t="n">
        <f aca="false">B6*C6*D6</f>
        <v>64</v>
      </c>
      <c r="F6" s="19" t="n">
        <f aca="false">B6*C6*INDEX(Standards!$D$5:$D$11,MATCH($A6,Standards!$A$5:$A$11,0))</f>
        <v>2240</v>
      </c>
      <c r="G6" s="19" t="n">
        <f aca="false">B6*INDEX(Standards!$E$5:$E$11,MATCH($A6,Standards!$A$5:$A$11,0))</f>
        <v>152</v>
      </c>
    </row>
    <row r="7" customFormat="false" ht="15" hidden="false" customHeight="false" outlineLevel="0" collapsed="false">
      <c r="A7" s="5" t="s">
        <v>44</v>
      </c>
      <c r="B7" s="6" t="n">
        <f aca="false">SUMIFS('Equipment cleaned'!$G$5:$G$45,'Equipment cleaned'!$C$5:$C$45,$A7,'Equipment cleaned'!$H$5:$H$45,"Yes")</f>
        <v>2</v>
      </c>
      <c r="C7" s="6" t="n">
        <f aca="false">INDEX(Standards!$B$5:$B$11,MATCH($A7,Standards!$A$5:$A$11,0))</f>
        <v>2</v>
      </c>
      <c r="D7" s="17" t="n">
        <f aca="false">INDEX(Standards!$C$5:$C$11,MATCH($A7,Standards!$A$5:$A$11,0))</f>
        <v>6</v>
      </c>
      <c r="E7" s="18" t="n">
        <f aca="false">B7*C7*D7</f>
        <v>24</v>
      </c>
      <c r="F7" s="19" t="n">
        <f aca="false">B7*C7*INDEX(Standards!$D$5:$D$11,MATCH($A7,Standards!$A$5:$A$11,0))</f>
        <v>0</v>
      </c>
      <c r="G7" s="19" t="n">
        <f aca="false">B7*INDEX(Standards!$E$5:$E$11,MATCH($A7,Standards!$A$5:$A$11,0))</f>
        <v>0</v>
      </c>
    </row>
    <row r="8" customFormat="false" ht="15" hidden="false" customHeight="false" outlineLevel="0" collapsed="false">
      <c r="A8" s="5" t="s">
        <v>46</v>
      </c>
      <c r="B8" s="6" t="n">
        <f aca="false">SUMIFS('Equipment cleaned'!$G$5:$G$45,'Equipment cleaned'!$C$5:$C$45,$A8,'Equipment cleaned'!$H$5:$H$45,"Yes")</f>
        <v>12</v>
      </c>
      <c r="C8" s="6" t="n">
        <f aca="false">INDEX(Standards!$B$5:$B$11,MATCH($A8,Standards!$A$5:$A$11,0))</f>
        <v>2</v>
      </c>
      <c r="D8" s="17" t="n">
        <f aca="false">INDEX(Standards!$C$5:$C$11,MATCH($A8,Standards!$A$5:$A$11,0))</f>
        <v>0.5</v>
      </c>
      <c r="E8" s="18" t="n">
        <f aca="false">B8*C8*D8</f>
        <v>12</v>
      </c>
      <c r="F8" s="19" t="n">
        <f aca="false">B8*C8*INDEX(Standards!$D$5:$D$11,MATCH($A8,Standards!$A$5:$A$11,0))</f>
        <v>0</v>
      </c>
      <c r="G8" s="19" t="n">
        <f aca="false">B8*INDEX(Standards!$E$5:$E$11,MATCH($A8,Standards!$A$5:$A$11,0))</f>
        <v>456</v>
      </c>
    </row>
    <row r="9" customFormat="false" ht="15" hidden="false" customHeight="false" outlineLevel="0" collapsed="false">
      <c r="A9" s="5" t="s">
        <v>48</v>
      </c>
      <c r="B9" s="6" t="n">
        <f aca="false">SUMIFS('Equipment cleaned'!$G$5:$G$45,'Equipment cleaned'!$C$5:$C$45,$A9,'Equipment cleaned'!$H$5:$H$45,"Yes")</f>
        <v>6</v>
      </c>
      <c r="C9" s="6" t="n">
        <f aca="false">INDEX(Standards!$B$5:$B$11,MATCH($A9,Standards!$A$5:$A$11,0))</f>
        <v>4</v>
      </c>
      <c r="D9" s="17" t="n">
        <f aca="false">INDEX(Standards!$C$5:$C$11,MATCH($A9,Standards!$A$5:$A$11,0))</f>
        <v>1</v>
      </c>
      <c r="E9" s="18" t="n">
        <f aca="false">B9*C9*D9</f>
        <v>24</v>
      </c>
      <c r="F9" s="19" t="n">
        <f aca="false">B9*C9*INDEX(Standards!$D$5:$D$11,MATCH($A9,Standards!$A$5:$A$11,0))</f>
        <v>0</v>
      </c>
      <c r="G9" s="19" t="n">
        <f aca="false">B9*INDEX(Standards!$E$5:$E$11,MATCH($A9,Standards!$A$5:$A$11,0))</f>
        <v>0</v>
      </c>
    </row>
    <row r="10" customFormat="false" ht="15" hidden="false" customHeight="false" outlineLevel="0" collapsed="false">
      <c r="A10" s="5" t="s">
        <v>50</v>
      </c>
      <c r="B10" s="6" t="n">
        <f aca="false">SUMIFS('Equipment cleaned'!$G$5:$G$45,'Equipment cleaned'!$C$5:$C$45,$A10,'Equipment cleaned'!$H$5:$H$45,"Yes")</f>
        <v>96</v>
      </c>
      <c r="C10" s="6" t="n">
        <f aca="false">INDEX(Standards!$B$5:$B$11,MATCH($A10,Standards!$A$5:$A$11,0))</f>
        <v>1</v>
      </c>
      <c r="D10" s="17" t="n">
        <f aca="false">INDEX(Standards!$C$5:$C$11,MATCH($A10,Standards!$A$5:$A$11,0))</f>
        <v>0.25</v>
      </c>
      <c r="E10" s="18" t="n">
        <f aca="false">B10*C10*D10</f>
        <v>24</v>
      </c>
      <c r="F10" s="19" t="n">
        <f aca="false">B10*C10*INDEX(Standards!$D$5:$D$11,MATCH($A10,Standards!$A$5:$A$11,0))</f>
        <v>0</v>
      </c>
      <c r="G10" s="19" t="n">
        <f aca="false">B10*INDEX(Standards!$E$5:$E$11,MATCH($A10,Standards!$A$5:$A$11,0))</f>
        <v>0</v>
      </c>
    </row>
    <row r="11" customFormat="false" ht="15" hidden="false" customHeight="false" outlineLevel="0" collapsed="false">
      <c r="A11" s="5" t="s">
        <v>52</v>
      </c>
      <c r="B11" s="6" t="n">
        <f aca="false">SUMIFS('Equipment cleaned'!$G$5:$G$45,'Equipment cleaned'!$C$5:$C$45,$A11,'Equipment cleaned'!$H$5:$H$45,"Yes")</f>
        <v>3</v>
      </c>
      <c r="C11" s="6" t="n">
        <f aca="false">INDEX(Standards!$B$5:$B$11,MATCH($A11,Standards!$A$5:$A$11,0))</f>
        <v>1</v>
      </c>
      <c r="D11" s="17" t="n">
        <f aca="false">INDEX(Standards!$C$5:$C$11,MATCH($A11,Standards!$A$5:$A$11,0))</f>
        <v>1</v>
      </c>
      <c r="E11" s="18" t="n">
        <f aca="false">B11*C11*D11</f>
        <v>3</v>
      </c>
      <c r="F11" s="19" t="n">
        <f aca="false">B11*C11*INDEX(Standards!$D$5:$D$11,MATCH($A11,Standards!$A$5:$A$11,0))</f>
        <v>0</v>
      </c>
      <c r="G11" s="19" t="n">
        <f aca="false">B11*INDEX(Standards!$E$5:$E$11,MATCH($A11,Standards!$A$5:$A$11,0))</f>
        <v>0</v>
      </c>
    </row>
    <row r="12" customFormat="false" ht="15" hidden="false" customHeight="false" outlineLevel="0" collapsed="false">
      <c r="A12" s="20" t="s">
        <v>146</v>
      </c>
      <c r="B12" s="21" t="n">
        <f aca="false">SUM(B5:B11)</f>
        <v>131</v>
      </c>
      <c r="E12" s="22" t="n">
        <f aca="false">SUM(E5:E11)</f>
        <v>247</v>
      </c>
      <c r="F12" s="23" t="n">
        <f aca="false">SUM(F5:F11)</f>
        <v>4288</v>
      </c>
      <c r="G12" s="23" t="n">
        <f aca="false">SUM(G5:G11)</f>
        <v>912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5"/>
    <col collapsed="false" customWidth="true" hidden="false" outlineLevel="0" max="3" min="3" style="0" width="60"/>
  </cols>
  <sheetData>
    <row r="1" customFormat="false" ht="16.15" hidden="false" customHeight="false" outlineLevel="0" collapsed="false">
      <c r="A1" s="1" t="s">
        <v>10</v>
      </c>
    </row>
    <row r="2" customFormat="false" ht="15" hidden="false" customHeight="false" outlineLevel="0" collapsed="false">
      <c r="A2" s="2" t="s">
        <v>147</v>
      </c>
    </row>
    <row r="4" customFormat="false" ht="15" hidden="false" customHeight="false" outlineLevel="0" collapsed="false">
      <c r="A4" s="4" t="s">
        <v>148</v>
      </c>
      <c r="B4" s="4" t="s">
        <v>149</v>
      </c>
      <c r="C4" s="4" t="s">
        <v>150</v>
      </c>
    </row>
    <row r="5" customFormat="false" ht="15" hidden="false" customHeight="false" outlineLevel="0" collapsed="false">
      <c r="A5" s="5" t="s">
        <v>8</v>
      </c>
      <c r="B5" s="8" t="n">
        <f aca="false">'Scope and hours'!$E$12</f>
        <v>247</v>
      </c>
      <c r="C5" s="7" t="s">
        <v>151</v>
      </c>
    </row>
    <row r="6" customFormat="false" ht="15" hidden="false" customHeight="false" outlineLevel="0" collapsed="false">
      <c r="A6" s="5" t="s">
        <v>21</v>
      </c>
      <c r="B6" s="9" t="n">
        <f aca="false">Inputs!$B$5</f>
        <v>112</v>
      </c>
      <c r="C6" s="7" t="s">
        <v>17</v>
      </c>
    </row>
    <row r="7" customFormat="false" ht="15" hidden="false" customHeight="false" outlineLevel="0" collapsed="false">
      <c r="A7" s="5" t="s">
        <v>152</v>
      </c>
      <c r="B7" s="19" t="n">
        <f aca="false">B5*B6</f>
        <v>27664</v>
      </c>
      <c r="C7" s="7" t="s">
        <v>153</v>
      </c>
    </row>
    <row r="8" customFormat="false" ht="15" hidden="false" customHeight="false" outlineLevel="0" collapsed="false">
      <c r="A8" s="5" t="s">
        <v>154</v>
      </c>
      <c r="B8" s="9" t="n">
        <f aca="false">'Scope and hours'!$F$12</f>
        <v>4288</v>
      </c>
      <c r="C8" s="7" t="s">
        <v>7</v>
      </c>
    </row>
    <row r="9" customFormat="false" ht="15" hidden="false" customHeight="false" outlineLevel="0" collapsed="false">
      <c r="A9" s="5" t="s">
        <v>155</v>
      </c>
      <c r="B9" s="9" t="n">
        <f aca="false">'Scope and hours'!$G$12</f>
        <v>912</v>
      </c>
      <c r="C9" s="7" t="s">
        <v>7</v>
      </c>
    </row>
    <row r="10" customFormat="false" ht="15" hidden="false" customHeight="false" outlineLevel="0" collapsed="false">
      <c r="A10" s="5" t="s">
        <v>156</v>
      </c>
      <c r="B10" s="19" t="n">
        <f aca="false">B8+B9</f>
        <v>5200</v>
      </c>
      <c r="C10" s="7" t="s">
        <v>157</v>
      </c>
    </row>
    <row r="11" customFormat="false" ht="15" hidden="false" customHeight="false" outlineLevel="0" collapsed="false">
      <c r="A11" s="20" t="s">
        <v>9</v>
      </c>
      <c r="B11" s="24" t="n">
        <f aca="false">B7+B10</f>
        <v>32864</v>
      </c>
      <c r="C11" s="7" t="s">
        <v>158</v>
      </c>
    </row>
    <row r="12" customFormat="false" ht="15" hidden="false" customHeight="false" outlineLevel="0" collapsed="false">
      <c r="A12" s="5" t="s">
        <v>11</v>
      </c>
      <c r="B12" s="19" t="n">
        <f aca="false">B11/4</f>
        <v>8216</v>
      </c>
      <c r="C12" s="7" t="s">
        <v>159</v>
      </c>
    </row>
    <row r="13" customFormat="false" ht="15" hidden="false" customHeight="false" outlineLevel="0" collapsed="false">
      <c r="A13" s="5" t="s">
        <v>160</v>
      </c>
      <c r="B13" s="6" t="n">
        <f aca="false">'Scope and hours'!$B$5</f>
        <v>8</v>
      </c>
      <c r="C13" s="7" t="s">
        <v>7</v>
      </c>
    </row>
    <row r="14" customFormat="false" ht="15" hidden="false" customHeight="false" outlineLevel="0" collapsed="false">
      <c r="A14" s="5" t="s">
        <v>161</v>
      </c>
      <c r="B14" s="8" t="n">
        <f aca="false">B13*Inputs!$B$9</f>
        <v>32</v>
      </c>
      <c r="C14" s="7" t="s">
        <v>162</v>
      </c>
    </row>
    <row r="15" customFormat="false" ht="15" hidden="false" customHeight="false" outlineLevel="0" collapsed="false">
      <c r="A15" s="5" t="s">
        <v>163</v>
      </c>
      <c r="B15" s="19" t="n">
        <f aca="false">B14*B6</f>
        <v>3584</v>
      </c>
      <c r="C15" s="7" t="s">
        <v>153</v>
      </c>
    </row>
    <row r="16" customFormat="false" ht="15" hidden="false" customHeight="false" outlineLevel="0" collapsed="false">
      <c r="A16" s="5" t="s">
        <v>164</v>
      </c>
      <c r="B16" s="9" t="n">
        <f aca="false">B13*Inputs!$B$10</f>
        <v>360</v>
      </c>
      <c r="C16" s="7" t="s">
        <v>165</v>
      </c>
    </row>
    <row r="17" customFormat="false" ht="15" hidden="false" customHeight="false" outlineLevel="0" collapsed="false">
      <c r="A17" s="20" t="s">
        <v>166</v>
      </c>
      <c r="B17" s="24" t="n">
        <f aca="false">B15+B16</f>
        <v>3944</v>
      </c>
      <c r="C17" s="7" t="s">
        <v>167</v>
      </c>
    </row>
    <row r="18" customFormat="false" ht="15" hidden="false" customHeight="false" outlineLevel="0" collapsed="false">
      <c r="A18" s="20" t="s">
        <v>13</v>
      </c>
      <c r="B18" s="24" t="n">
        <f aca="false">B11+B17</f>
        <v>36808</v>
      </c>
      <c r="C18" s="7" t="s">
        <v>168</v>
      </c>
    </row>
    <row r="19" customFormat="false" ht="15" hidden="false" customHeight="false" outlineLevel="0" collapsed="false">
      <c r="A19" s="5" t="s">
        <v>169</v>
      </c>
      <c r="B19" s="10" t="n">
        <f aca="false">B11/Inputs!$B$6</f>
        <v>0.180571428571429</v>
      </c>
      <c r="C19" s="7" t="s">
        <v>170</v>
      </c>
    </row>
    <row r="20" customFormat="false" ht="15" hidden="false" customHeight="false" outlineLevel="0" collapsed="false">
      <c r="A20" s="5" t="s">
        <v>171</v>
      </c>
      <c r="B20" s="10" t="n">
        <f aca="false">Inputs!$B$7/Inputs!$B$8</f>
        <v>0.171875</v>
      </c>
      <c r="C20" s="7" t="s">
        <v>172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0"/>
    <col collapsed="false" customWidth="true" hidden="false" outlineLevel="0" max="3" min="3" style="0" width="22"/>
  </cols>
  <sheetData>
    <row r="1" customFormat="false" ht="16.15" hidden="false" customHeight="false" outlineLevel="0" collapsed="false">
      <c r="A1" s="1" t="s">
        <v>173</v>
      </c>
    </row>
    <row r="2" customFormat="false" ht="15" hidden="false" customHeight="false" outlineLevel="0" collapsed="false">
      <c r="A2" s="2" t="s">
        <v>174</v>
      </c>
    </row>
    <row r="4" customFormat="false" ht="15" hidden="false" customHeight="false" outlineLevel="0" collapsed="false">
      <c r="A4" s="4" t="s">
        <v>62</v>
      </c>
      <c r="B4" s="4" t="s">
        <v>175</v>
      </c>
      <c r="C4" s="4" t="s">
        <v>176</v>
      </c>
    </row>
    <row r="5" customFormat="false" ht="23.85" hidden="false" customHeight="false" outlineLevel="0" collapsed="false">
      <c r="A5" s="20" t="s">
        <v>177</v>
      </c>
      <c r="B5" s="25" t="s">
        <v>178</v>
      </c>
      <c r="C5" s="5" t="s">
        <v>179</v>
      </c>
    </row>
    <row r="6" customFormat="false" ht="23.85" hidden="false" customHeight="false" outlineLevel="0" collapsed="false">
      <c r="A6" s="20" t="s">
        <v>180</v>
      </c>
      <c r="B6" s="25" t="s">
        <v>181</v>
      </c>
      <c r="C6" s="5" t="s">
        <v>179</v>
      </c>
    </row>
    <row r="7" customFormat="false" ht="15" hidden="false" customHeight="false" outlineLevel="0" collapsed="false">
      <c r="A7" s="20" t="s">
        <v>182</v>
      </c>
      <c r="B7" s="25" t="s">
        <v>183</v>
      </c>
      <c r="C7" s="5" t="s">
        <v>184</v>
      </c>
    </row>
    <row r="8" customFormat="false" ht="15" hidden="false" customHeight="false" outlineLevel="0" collapsed="false">
      <c r="A8" s="20" t="s">
        <v>185</v>
      </c>
      <c r="B8" s="25" t="s">
        <v>186</v>
      </c>
      <c r="C8" s="5" t="s">
        <v>184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2026-10-10T16:35:09Z</dcterms:created>
  <dc:creator>openpyxl</dc:creator>
  <dc:description/>
  <dc:language>en-US</dc:language>
  <cp:lastModifiedBy/>
  <dcterms:modified xsi:type="dcterms:W3CDTF">2026-10-10T16:35:09Z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